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defaultThemeVersion="124226"/>
  <xr:revisionPtr revIDLastSave="0" documentId="8_{5856C773-CCA6-437B-9CB6-B0CD7D14FDD4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Insured Persons &amp; LCR Stats" sheetId="1" r:id="rId1"/>
    <sheet name="Market Share" sheetId="2" r:id="rId2"/>
    <sheet name="Premiums and claims" sheetId="4" r:id="rId3"/>
    <sheet name="Credits and Stamp Duty Rates" sheetId="3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2" i="1" l="1"/>
  <c r="J144" i="1"/>
  <c r="H26" i="4" l="1"/>
  <c r="X63" i="1" l="1"/>
  <c r="H144" i="1" l="1"/>
  <c r="G144" i="1"/>
  <c r="J44" i="1" l="1"/>
  <c r="J45" i="1"/>
  <c r="R144" i="1" l="1"/>
  <c r="L144" i="1" l="1"/>
  <c r="Q144" i="1" l="1"/>
  <c r="F144" i="1"/>
  <c r="K144" i="1"/>
  <c r="I43" i="1"/>
  <c r="H43" i="1"/>
  <c r="G43" i="1"/>
  <c r="D63" i="2"/>
  <c r="C63" i="2"/>
  <c r="B63" i="2"/>
  <c r="D62" i="2"/>
  <c r="C62" i="2"/>
  <c r="B62" i="2"/>
  <c r="D61" i="2"/>
  <c r="C61" i="2"/>
  <c r="B61" i="2"/>
  <c r="D60" i="2"/>
  <c r="C60" i="2"/>
  <c r="B60" i="2"/>
  <c r="D59" i="2"/>
  <c r="C59" i="2"/>
  <c r="B59" i="2"/>
  <c r="E144" i="1" l="1"/>
  <c r="J42" i="1"/>
  <c r="D144" i="1" l="1"/>
  <c r="J41" i="1" l="1"/>
  <c r="C144" i="1" l="1"/>
  <c r="J40" i="1" l="1"/>
  <c r="B144" i="1" l="1"/>
</calcChain>
</file>

<file path=xl/sharedStrings.xml><?xml version="1.0" encoding="utf-8"?>
<sst xmlns="http://schemas.openxmlformats.org/spreadsheetml/2006/main" count="523" uniqueCount="146">
  <si>
    <t xml:space="preserve">Market </t>
  </si>
  <si>
    <t>March</t>
  </si>
  <si>
    <t>June</t>
  </si>
  <si>
    <t xml:space="preserve">     September</t>
  </si>
  <si>
    <t xml:space="preserve">  December</t>
  </si>
  <si>
    <t>Number of people with private health insurance inpatient cover</t>
  </si>
  <si>
    <t>Market Share end December</t>
  </si>
  <si>
    <t>Laya Healthcare</t>
  </si>
  <si>
    <t xml:space="preserve">   Vhi Healthcare</t>
  </si>
  <si>
    <t>17 and under</t>
  </si>
  <si>
    <t>18 to 29</t>
  </si>
  <si>
    <t>30 to 39</t>
  </si>
  <si>
    <t>40 to 49</t>
  </si>
  <si>
    <t>50 to 59</t>
  </si>
  <si>
    <t>60 to 69</t>
  </si>
  <si>
    <t>70 to 79</t>
  </si>
  <si>
    <t>80 and over</t>
  </si>
  <si>
    <t>Total</t>
  </si>
  <si>
    <t>Age</t>
  </si>
  <si>
    <t>Market Share Open Membership Undertakings at year end</t>
  </si>
  <si>
    <t xml:space="preserve"> Laya Healthcare</t>
  </si>
  <si>
    <t>0-49</t>
  </si>
  <si>
    <t>50-59</t>
  </si>
  <si>
    <t>60-69</t>
  </si>
  <si>
    <t>70-79</t>
  </si>
  <si>
    <t>80+</t>
  </si>
  <si>
    <t>Premium Income and Total Claims Paid for Open Membership Undertakings</t>
  </si>
  <si>
    <t>Open Membership Undertakings</t>
  </si>
  <si>
    <t>Average Premium</t>
  </si>
  <si>
    <t xml:space="preserve">                     €</t>
  </si>
  <si>
    <t xml:space="preserve">                 €m</t>
  </si>
  <si>
    <t xml:space="preserve">                     N/A</t>
  </si>
  <si>
    <t>Total  Claims  paid</t>
  </si>
  <si>
    <t>Public Hospitals</t>
  </si>
  <si>
    <t>Private Hospitals</t>
  </si>
  <si>
    <t>Consultants</t>
  </si>
  <si>
    <t>Other</t>
  </si>
  <si>
    <t xml:space="preserve">     €m</t>
  </si>
  <si>
    <t xml:space="preserve">          €m</t>
  </si>
  <si>
    <t xml:space="preserve">            €m</t>
  </si>
  <si>
    <t xml:space="preserve">         0-17</t>
  </si>
  <si>
    <t xml:space="preserve">      18-29</t>
  </si>
  <si>
    <t xml:space="preserve">   30-39</t>
  </si>
  <si>
    <t xml:space="preserve">    40-49</t>
  </si>
  <si>
    <t xml:space="preserve">    50-59</t>
  </si>
  <si>
    <t xml:space="preserve">       60-69</t>
  </si>
  <si>
    <t xml:space="preserve">     70-79</t>
  </si>
  <si>
    <t xml:space="preserve">        80+</t>
  </si>
  <si>
    <t>Premium credit table</t>
  </si>
  <si>
    <t>Age range</t>
  </si>
  <si>
    <t>2012 / Q1 2013</t>
  </si>
  <si>
    <t>Nil</t>
  </si>
  <si>
    <t>60-64</t>
  </si>
  <si>
    <t>65-69</t>
  </si>
  <si>
    <t>70-74</t>
  </si>
  <si>
    <t>75-79</t>
  </si>
  <si>
    <t>80-84</t>
  </si>
  <si>
    <t>85+</t>
  </si>
  <si>
    <t>Stamp duty table</t>
  </si>
  <si>
    <t>31/03/13 - 28/02/14</t>
  </si>
  <si>
    <t>Non-advanced cover</t>
  </si>
  <si>
    <t>Advanced cover</t>
  </si>
  <si>
    <t>Male</t>
  </si>
  <si>
    <t>Female</t>
  </si>
  <si>
    <t>Under 18</t>
  </si>
  <si>
    <t>Over 18</t>
  </si>
  <si>
    <t xml:space="preserve">NB For policies commencing between 31/03/2013 to 28/02/2014, a hospital bed utilisation payment of €75 </t>
  </si>
  <si>
    <t>is paid in respect of each night spent in private or semi-private accommodation by an insured person.</t>
  </si>
  <si>
    <t xml:space="preserve"> 01/03/14 - 28/02/2015</t>
  </si>
  <si>
    <t>01/03/14 - 28/02/2015</t>
  </si>
  <si>
    <t xml:space="preserve">NB For policies commencing between 01/03/14 to 28/02/2015, a hospital bed utilisation payment of €60 </t>
  </si>
  <si>
    <t>01/03/15 -28/02/2016</t>
  </si>
  <si>
    <t>01/03/15 - 28/02/2016</t>
  </si>
  <si>
    <t xml:space="preserve">NB For policies commencing between 01/03/15 to 28/02/2016, a hospital bed utilisation payment of €90 </t>
  </si>
  <si>
    <t>01/03/16 – 31/03/17</t>
  </si>
  <si>
    <t>Risk Equalisation Premium Credits</t>
  </si>
  <si>
    <t>Contract Type</t>
  </si>
  <si>
    <t>Non-Advanced</t>
  </si>
  <si>
    <t>Advanced</t>
  </si>
  <si>
    <t>85 and above</t>
  </si>
  <si>
    <t>A hospital utilisation credit of €90 is paid in respect of each qualifying night spent in hospital by an insured person. A hospital utilisation credit of €30 is paid in respect of each qualifying day admission to a hospital by an insured person.</t>
  </si>
  <si>
    <t>Community Rating Stamp Duties</t>
  </si>
  <si>
    <t>Community Rating Stamp Duties (Contract Type)</t>
  </si>
  <si>
    <t>Adult (18 and over)</t>
  </si>
  <si>
    <t>Child (17 and under)</t>
  </si>
  <si>
    <t>No. of Insured Persons paying loadings</t>
  </si>
  <si>
    <t>Premium Income</t>
  </si>
  <si>
    <t>Lifetime Community Rating Data</t>
  </si>
  <si>
    <t>Number of insured persons with open enrolment undertakings at year end (excluding those serving initial waiting periods)</t>
  </si>
  <si>
    <t>Number of Insured Persons by age with Open Enrolment Insurers excluding those serving initial waiting periods</t>
  </si>
  <si>
    <t>€m</t>
  </si>
  <si>
    <t>Risk Equalisation credits and community rating stamp duty for policies commencing from 2009-2012/Q1 2013</t>
  </si>
  <si>
    <t>Health Credits and Community Rating stamp duty for policies commencing from 31 March 2013 to 28 February 2014</t>
  </si>
  <si>
    <t>18 and over</t>
  </si>
  <si>
    <t>Health Credits and Community Rating stamp duty for policies commencing from 1 March 2014 to 28 February 2015</t>
  </si>
  <si>
    <t>is paid in respect of each qualifying night spent in hospital by an insured person.</t>
  </si>
  <si>
    <t>Health Credits and Community Rating stamp duty for policies commencing from 1 March 2015 to 28 February 2016</t>
  </si>
  <si>
    <t>Health Credits and Community Rating stamp duty for policies commencing from 1 March 2016 to 31 March 2017</t>
  </si>
  <si>
    <t>NB For policies commencing from 01/03/16 to 31/03/2017:</t>
  </si>
  <si>
    <t>A HUC of €90 is paid in respect of each qualifying night spent in hospital by an Insured Person. A HUC of €30 is paid in respect of each qualifying day admission to a hospital by an Insured Person.</t>
  </si>
  <si>
    <t>For policies commencing from 1 April 2017:</t>
  </si>
  <si>
    <t>Number of Insured Persons paying Loadings</t>
  </si>
  <si>
    <t>Irish Life Health</t>
  </si>
  <si>
    <t>Restricted Undertakings</t>
  </si>
  <si>
    <t>For policies commencing from 1 April 2018:</t>
  </si>
  <si>
    <t>A hospital utilisation credit of €100 is paid in respect of each qualifying night spent in hospital by an insured person. A hospital utilisation credit of €50 is paid in respect of each qualifying day admission to a hospital by an insured person.</t>
  </si>
  <si>
    <t>Loadings paid €m</t>
  </si>
  <si>
    <t>Rates Applying for Contracts Commencing from 1 April 2018 to 31 March 2019</t>
  </si>
  <si>
    <t>For policies commencing from 1 April 2019:</t>
  </si>
  <si>
    <t xml:space="preserve">Average Returned Benefits paid per insured life based on Information Returns for Open Membership Undertakings </t>
  </si>
  <si>
    <t>Rates Applying for Contracts Commencing from 1 April 2017 to 31 March 2018</t>
  </si>
  <si>
    <t xml:space="preserve">Loadings Paid in 2019 </t>
  </si>
  <si>
    <t>90+</t>
  </si>
  <si>
    <t>Rates Applying for Contracts Commencing from 1 April 2019 to 31 March 2020</t>
  </si>
  <si>
    <t>For policies commencing from 1 April 2020:</t>
  </si>
  <si>
    <t>A hospital utilisation credit of €100 is paid in respect of each qualifying night spent in hospital by an insured person. A hospital utilisation credit of €75 is paid in respect of each qualifying day admission to a hospital by an insured person.</t>
  </si>
  <si>
    <t xml:space="preserve">Loadings Paid in 2020 </t>
  </si>
  <si>
    <t>Summary</t>
  </si>
  <si>
    <t xml:space="preserve">  €m</t>
  </si>
  <si>
    <t>Rates Applying for Contracts Commencing from 1 April 2020 to 31 March 2021</t>
  </si>
  <si>
    <t>For policies commencing from 1 April 2021:</t>
  </si>
  <si>
    <t>A hospital utilisation credit of €125 is paid in respect of each qualifying night spent in hospital by an insured person. A hospital utilisation credit of €75 is paid in respect of each qualifying day admission to a hospital by an insured person.</t>
  </si>
  <si>
    <t>2020*</t>
  </si>
  <si>
    <t>For policies commencing from 1 April 2022:</t>
  </si>
  <si>
    <t>Loadings Paid in 2021</t>
  </si>
  <si>
    <t>Loadings Paid in 2022</t>
  </si>
  <si>
    <t>Rates Applying for Contracts Commencing from 1 April 2021 to 31 March 2022</t>
  </si>
  <si>
    <t>Rates Applying for Contracts Commencing from 1 April 2022 to 31 March 2023</t>
  </si>
  <si>
    <t>Rates Applying for Contracts Commencing from 1 April 2023 to 31 March 2024</t>
  </si>
  <si>
    <t>High cost claims pool credits of  40% quota share on claims in excess of €50,000.</t>
  </si>
  <si>
    <t>For policies commencing from 1 April 2023:</t>
  </si>
  <si>
    <t>2021*</t>
  </si>
  <si>
    <t>2022*</t>
  </si>
  <si>
    <t>*Refunds were paid to customers due to the impact of Covid-19</t>
  </si>
  <si>
    <t>Average*</t>
  </si>
  <si>
    <t>*Note that Children are given a weighting of 1/3rd in these calculations to reflect the lower premium paid</t>
  </si>
  <si>
    <t>Loadings Paid in 2023</t>
  </si>
  <si>
    <t>Rates Applying for Contracts Commencing from 1 April 2024 to 31 March 2025</t>
  </si>
  <si>
    <t>For policies commencing from 1 April 2024:</t>
  </si>
  <si>
    <r>
      <t xml:space="preserve">A hospital utilisation credit of </t>
    </r>
    <r>
      <rPr>
        <b/>
        <sz val="10"/>
        <color rgb="FF000000"/>
        <rFont val="Arial"/>
        <family val="2"/>
      </rPr>
      <t xml:space="preserve">€163 </t>
    </r>
    <r>
      <rPr>
        <sz val="10"/>
        <color rgb="FF000000"/>
        <rFont val="Arial"/>
        <family val="2"/>
      </rPr>
      <t xml:space="preserve">is paid in respect of each qualifying night spent in hospital by an insured person. </t>
    </r>
  </si>
  <si>
    <r>
      <t xml:space="preserve">A hospital utilisation credit of </t>
    </r>
    <r>
      <rPr>
        <b/>
        <sz val="10"/>
        <color rgb="FF000000"/>
        <rFont val="Arial"/>
        <family val="2"/>
      </rPr>
      <t>€81</t>
    </r>
    <r>
      <rPr>
        <sz val="10"/>
        <color rgb="FF000000"/>
        <rFont val="Arial"/>
        <family val="2"/>
      </rPr>
      <t xml:space="preserve"> is paid in respect of each qualifying day admission to a hospital by an insured person.</t>
    </r>
  </si>
  <si>
    <t>High cost claims pool credits of  45% quota share on claims in excess of €50,000.</t>
  </si>
  <si>
    <t>Loadings Paid in 2024</t>
  </si>
  <si>
    <t>Rates Applying for Contracts Commencing from 1 April 2025 to 31 March 2026</t>
  </si>
  <si>
    <t>For policies commencing from 1 April 2025:</t>
  </si>
  <si>
    <t>Level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</si>
</sst>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€&quot;#,##0;[Red]\-&quot;€&quot;#,##0"/>
    <numFmt numFmtId="164" formatCode="&quot;€&quot;#,##0"/>
    <numFmt numFmtId="165" formatCode="#,##0.0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2"/>
      <color theme="1"/>
      <name val="Times"/>
      <family val="1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10" fontId="2" fillId="0" borderId="4" xfId="0" applyNumberFormat="1" applyFont="1" applyBorder="1" applyAlignment="1">
      <alignment horizontal="right" vertical="center"/>
    </xf>
    <xf numFmtId="10" fontId="5" fillId="0" borderId="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0" fillId="0" borderId="10" xfId="0" applyNumberFormat="1" applyBorder="1"/>
    <xf numFmtId="0" fontId="1" fillId="0" borderId="12" xfId="0" applyFont="1" applyBorder="1"/>
    <xf numFmtId="0" fontId="0" fillId="0" borderId="11" xfId="0" applyBorder="1"/>
    <xf numFmtId="0" fontId="0" fillId="0" borderId="13" xfId="0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4" xfId="0" applyNumberFormat="1" applyBorder="1"/>
    <xf numFmtId="0" fontId="1" fillId="0" borderId="7" xfId="0" applyFont="1" applyBorder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9" fontId="2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9" fontId="2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right" vertical="top"/>
    </xf>
    <xf numFmtId="0" fontId="3" fillId="0" borderId="16" xfId="0" applyFont="1" applyBorder="1" applyAlignment="1">
      <alignment vertical="center" wrapText="1"/>
    </xf>
    <xf numFmtId="0" fontId="0" fillId="0" borderId="16" xfId="0" applyBorder="1"/>
    <xf numFmtId="0" fontId="3" fillId="0" borderId="4" xfId="0" applyFont="1" applyBorder="1"/>
    <xf numFmtId="0" fontId="0" fillId="0" borderId="15" xfId="0" applyBorder="1"/>
    <xf numFmtId="0" fontId="3" fillId="0" borderId="3" xfId="0" applyFont="1" applyBorder="1"/>
    <xf numFmtId="0" fontId="2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6" fontId="2" fillId="0" borderId="4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6" fontId="2" fillId="0" borderId="6" xfId="0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6" fontId="12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/>
    <xf numFmtId="6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 vertical="center" indent="2"/>
    </xf>
    <xf numFmtId="0" fontId="0" fillId="0" borderId="0" xfId="0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3" xfId="0" applyBorder="1"/>
    <xf numFmtId="3" fontId="0" fillId="0" borderId="5" xfId="0" applyNumberFormat="1" applyBorder="1"/>
    <xf numFmtId="0" fontId="0" fillId="0" borderId="12" xfId="0" applyBorder="1"/>
    <xf numFmtId="3" fontId="3" fillId="0" borderId="5" xfId="0" applyNumberFormat="1" applyFont="1" applyBorder="1" applyAlignment="1">
      <alignment horizontal="right" vertical="center"/>
    </xf>
    <xf numFmtId="3" fontId="0" fillId="0" borderId="3" xfId="0" applyNumberFormat="1" applyBorder="1"/>
    <xf numFmtId="6" fontId="12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/>
    </xf>
    <xf numFmtId="15" fontId="1" fillId="0" borderId="14" xfId="0" applyNumberFormat="1" applyFont="1" applyBorder="1"/>
    <xf numFmtId="165" fontId="2" fillId="0" borderId="7" xfId="0" applyNumberFormat="1" applyFont="1" applyBorder="1" applyAlignment="1">
      <alignment vertical="center"/>
    </xf>
    <xf numFmtId="164" fontId="0" fillId="0" borderId="7" xfId="0" applyNumberFormat="1" applyBorder="1"/>
    <xf numFmtId="0" fontId="3" fillId="0" borderId="0" xfId="0" applyFont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10" fontId="5" fillId="0" borderId="0" xfId="0" applyNumberFormat="1" applyFont="1" applyAlignment="1">
      <alignment horizontal="right" vertical="center"/>
    </xf>
    <xf numFmtId="3" fontId="13" fillId="0" borderId="3" xfId="0" applyNumberFormat="1" applyFont="1" applyBorder="1" applyAlignment="1">
      <alignment horizontal="right" vertical="center"/>
    </xf>
    <xf numFmtId="0" fontId="0" fillId="0" borderId="9" xfId="0" applyBorder="1" applyAlignment="1">
      <alignment horizontal="center"/>
    </xf>
    <xf numFmtId="3" fontId="3" fillId="0" borderId="3" xfId="0" applyNumberFormat="1" applyFont="1" applyBorder="1" applyAlignment="1">
      <alignment horizontal="right" vertical="center"/>
    </xf>
    <xf numFmtId="3" fontId="13" fillId="0" borderId="5" xfId="0" applyNumberFormat="1" applyFont="1" applyBorder="1" applyAlignment="1">
      <alignment horizontal="right"/>
    </xf>
    <xf numFmtId="15" fontId="1" fillId="0" borderId="7" xfId="0" applyNumberFormat="1" applyFont="1" applyBorder="1"/>
    <xf numFmtId="15" fontId="1" fillId="0" borderId="11" xfId="0" applyNumberFormat="1" applyFont="1" applyBorder="1"/>
    <xf numFmtId="164" fontId="0" fillId="0" borderId="27" xfId="0" applyNumberFormat="1" applyBorder="1"/>
    <xf numFmtId="0" fontId="1" fillId="0" borderId="11" xfId="0" applyFont="1" applyBorder="1"/>
    <xf numFmtId="10" fontId="2" fillId="0" borderId="3" xfId="0" applyNumberFormat="1" applyFont="1" applyBorder="1" applyAlignment="1">
      <alignment horizontal="right" vertical="center"/>
    </xf>
    <xf numFmtId="10" fontId="5" fillId="0" borderId="3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2" fillId="0" borderId="3" xfId="0" applyFont="1" applyBorder="1" applyAlignment="1">
      <alignment horizontal="right" vertical="center"/>
    </xf>
    <xf numFmtId="3" fontId="13" fillId="0" borderId="3" xfId="0" applyNumberFormat="1" applyFont="1" applyBorder="1" applyAlignment="1">
      <alignment horizontal="right"/>
    </xf>
    <xf numFmtId="164" fontId="0" fillId="0" borderId="26" xfId="0" applyNumberFormat="1" applyBorder="1"/>
    <xf numFmtId="3" fontId="0" fillId="0" borderId="28" xfId="0" applyNumberFormat="1" applyBorder="1"/>
    <xf numFmtId="0" fontId="0" fillId="0" borderId="13" xfId="0" applyBorder="1" applyAlignment="1">
      <alignment horizontal="right"/>
    </xf>
    <xf numFmtId="10" fontId="2" fillId="0" borderId="5" xfId="0" applyNumberFormat="1" applyFont="1" applyBorder="1" applyAlignment="1">
      <alignment horizontal="right" vertical="center"/>
    </xf>
    <xf numFmtId="10" fontId="5" fillId="0" borderId="5" xfId="0" applyNumberFormat="1" applyFont="1" applyBorder="1" applyAlignment="1">
      <alignment horizontal="right" vertical="center"/>
    </xf>
    <xf numFmtId="10" fontId="5" fillId="0" borderId="0" xfId="0" applyNumberFormat="1" applyFont="1" applyAlignment="1">
      <alignment horizontal="left" vertical="center"/>
    </xf>
    <xf numFmtId="0" fontId="0" fillId="0" borderId="9" xfId="0" applyBorder="1"/>
    <xf numFmtId="0" fontId="0" fillId="0" borderId="10" xfId="0" applyBorder="1"/>
    <xf numFmtId="3" fontId="14" fillId="0" borderId="0" xfId="0" applyNumberFormat="1" applyFont="1" applyAlignment="1">
      <alignment vertical="center"/>
    </xf>
    <xf numFmtId="0" fontId="0" fillId="0" borderId="8" xfId="0" applyBorder="1"/>
    <xf numFmtId="0" fontId="3" fillId="0" borderId="3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0" fillId="0" borderId="25" xfId="0" applyBorder="1"/>
    <xf numFmtId="0" fontId="0" fillId="0" borderId="27" xfId="0" applyBorder="1"/>
    <xf numFmtId="0" fontId="3" fillId="0" borderId="14" xfId="0" applyFont="1" applyBorder="1" applyAlignment="1">
      <alignment vertical="center"/>
    </xf>
    <xf numFmtId="15" fontId="1" fillId="0" borderId="0" xfId="0" applyNumberFormat="1" applyFont="1"/>
    <xf numFmtId="0" fontId="2" fillId="0" borderId="6" xfId="0" applyFont="1" applyBorder="1" applyAlignment="1">
      <alignment horizontal="center" vertical="center" readingOrder="1"/>
    </xf>
    <xf numFmtId="164" fontId="0" fillId="0" borderId="13" xfId="0" applyNumberFormat="1" applyBorder="1"/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3" fontId="3" fillId="0" borderId="0" xfId="0" applyNumberFormat="1" applyFont="1" applyAlignment="1">
      <alignment horizontal="right" vertical="center"/>
    </xf>
    <xf numFmtId="0" fontId="0" fillId="0" borderId="8" xfId="0" applyBorder="1" applyAlignment="1">
      <alignment horizontal="center"/>
    </xf>
    <xf numFmtId="15" fontId="1" fillId="0" borderId="30" xfId="0" applyNumberFormat="1" applyFont="1" applyBorder="1"/>
    <xf numFmtId="3" fontId="0" fillId="0" borderId="27" xfId="0" applyNumberFormat="1" applyBorder="1"/>
    <xf numFmtId="3" fontId="13" fillId="0" borderId="5" xfId="0" applyNumberFormat="1" applyFont="1" applyBorder="1" applyAlignment="1">
      <alignment horizontal="right" vertical="center"/>
    </xf>
    <xf numFmtId="1" fontId="15" fillId="0" borderId="0" xfId="0" applyNumberFormat="1" applyFont="1" applyAlignment="1">
      <alignment horizontal="right" vertical="center"/>
    </xf>
    <xf numFmtId="164" fontId="0" fillId="0" borderId="10" xfId="0" applyNumberFormat="1" applyBorder="1"/>
    <xf numFmtId="164" fontId="0" fillId="0" borderId="0" xfId="0" applyNumberFormat="1"/>
    <xf numFmtId="0" fontId="3" fillId="0" borderId="9" xfId="0" applyFont="1" applyBorder="1" applyAlignment="1">
      <alignment vertical="center"/>
    </xf>
    <xf numFmtId="3" fontId="0" fillId="0" borderId="12" xfId="0" applyNumberFormat="1" applyBorder="1"/>
    <xf numFmtId="0" fontId="16" fillId="0" borderId="0" xfId="0" applyFont="1"/>
    <xf numFmtId="0" fontId="0" fillId="0" borderId="17" xfId="0" applyBorder="1"/>
    <xf numFmtId="0" fontId="0" fillId="0" borderId="21" xfId="0" applyBorder="1"/>
    <xf numFmtId="0" fontId="0" fillId="0" borderId="20" xfId="0" applyBorder="1"/>
    <xf numFmtId="0" fontId="0" fillId="0" borderId="7" xfId="0" applyBorder="1"/>
    <xf numFmtId="0" fontId="1" fillId="0" borderId="8" xfId="0" applyFont="1" applyBorder="1"/>
    <xf numFmtId="0" fontId="0" fillId="0" borderId="5" xfId="0" applyBorder="1"/>
    <xf numFmtId="0" fontId="10" fillId="0" borderId="32" xfId="0" applyFont="1" applyBorder="1"/>
    <xf numFmtId="0" fontId="9" fillId="0" borderId="21" xfId="0" applyFont="1" applyBorder="1"/>
    <xf numFmtId="0" fontId="9" fillId="0" borderId="0" xfId="0" applyFont="1"/>
    <xf numFmtId="0" fontId="0" fillId="0" borderId="4" xfId="0" applyBorder="1"/>
    <xf numFmtId="0" fontId="10" fillId="0" borderId="21" xfId="0" applyFont="1" applyBorder="1"/>
    <xf numFmtId="0" fontId="12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2" fillId="2" borderId="5" xfId="0" applyFont="1" applyFill="1" applyBorder="1" applyAlignment="1">
      <alignment wrapText="1"/>
    </xf>
    <xf numFmtId="6" fontId="12" fillId="0" borderId="6" xfId="0" applyNumberFormat="1" applyFont="1" applyBorder="1" applyAlignment="1">
      <alignment horizontal="center" wrapText="1"/>
    </xf>
    <xf numFmtId="0" fontId="12" fillId="0" borderId="21" xfId="0" applyFont="1" applyBorder="1"/>
    <xf numFmtId="6" fontId="12" fillId="0" borderId="0" xfId="0" applyNumberFormat="1" applyFont="1" applyAlignment="1">
      <alignment horizontal="center" wrapText="1"/>
    </xf>
    <xf numFmtId="0" fontId="0" fillId="0" borderId="4" xfId="0" applyBorder="1" applyAlignment="1">
      <alignment wrapText="1"/>
    </xf>
    <xf numFmtId="6" fontId="2" fillId="0" borderId="6" xfId="0" applyNumberFormat="1" applyFont="1" applyBorder="1" applyAlignment="1">
      <alignment horizontal="center" wrapText="1"/>
    </xf>
    <xf numFmtId="0" fontId="0" fillId="0" borderId="33" xfId="0" applyBorder="1"/>
    <xf numFmtId="0" fontId="0" fillId="0" borderId="6" xfId="0" applyBorder="1"/>
    <xf numFmtId="166" fontId="2" fillId="0" borderId="4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right" vertical="center"/>
    </xf>
    <xf numFmtId="1" fontId="0" fillId="0" borderId="3" xfId="0" applyNumberFormat="1" applyBorder="1"/>
    <xf numFmtId="0" fontId="1" fillId="0" borderId="2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2" fillId="0" borderId="18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2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12" fillId="0" borderId="21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/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7" xfId="0" applyBorder="1"/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0" fillId="0" borderId="18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6" fontId="2" fillId="0" borderId="18" xfId="0" applyNumberFormat="1" applyFont="1" applyBorder="1" applyAlignment="1">
      <alignment horizontal="right" vertical="center"/>
    </xf>
    <xf numFmtId="6" fontId="2" fillId="0" borderId="2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21" xfId="0" applyBorder="1"/>
    <xf numFmtId="0" fontId="11" fillId="0" borderId="20" xfId="0" applyFont="1" applyBorder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9" xfId="0" applyFont="1" applyBorder="1" applyAlignment="1">
      <alignment horizontal="center" vertical="center"/>
    </xf>
    <xf numFmtId="0" fontId="0" fillId="0" borderId="24" xfId="0" applyBorder="1"/>
    <xf numFmtId="0" fontId="0" fillId="0" borderId="20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44"/>
  <sheetViews>
    <sheetView tabSelected="1" zoomScale="85" zoomScaleNormal="85" workbookViewId="0"/>
  </sheetViews>
  <sheetFormatPr defaultRowHeight="14.5" x14ac:dyDescent="0.35"/>
  <cols>
    <col min="2" max="2" width="16" customWidth="1"/>
    <col min="3" max="3" width="16.54296875" customWidth="1"/>
    <col min="4" max="4" width="19.1796875" customWidth="1"/>
    <col min="5" max="6" width="18.26953125" customWidth="1"/>
    <col min="7" max="7" width="17.1796875" customWidth="1"/>
    <col min="8" max="8" width="18.81640625" customWidth="1"/>
    <col min="9" max="9" width="22.26953125" customWidth="1"/>
    <col min="10" max="10" width="20.54296875" customWidth="1"/>
    <col min="11" max="11" width="21.1796875" customWidth="1"/>
    <col min="12" max="12" width="14.7265625" customWidth="1"/>
    <col min="13" max="14" width="19" bestFit="1" customWidth="1"/>
    <col min="15" max="15" width="14.1796875" customWidth="1"/>
    <col min="16" max="19" width="12.453125" customWidth="1"/>
    <col min="20" max="20" width="12" customWidth="1"/>
    <col min="21" max="21" width="14.7265625" customWidth="1"/>
    <col min="22" max="22" width="12.453125" customWidth="1"/>
    <col min="23" max="23" width="11.26953125" bestFit="1" customWidth="1"/>
    <col min="24" max="24" width="11.26953125" customWidth="1"/>
    <col min="25" max="26" width="11.26953125" bestFit="1" customWidth="1"/>
    <col min="27" max="27" width="17.81640625" bestFit="1" customWidth="1"/>
  </cols>
  <sheetData>
    <row r="1" spans="1:11" x14ac:dyDescent="0.35">
      <c r="A1" s="9" t="s">
        <v>5</v>
      </c>
    </row>
    <row r="2" spans="1:11" ht="15" thickBot="1" x14ac:dyDescent="0.4"/>
    <row r="3" spans="1:11" ht="15" thickBot="1" x14ac:dyDescent="0.4">
      <c r="A3" s="2"/>
      <c r="B3" s="3" t="s">
        <v>1</v>
      </c>
      <c r="C3" s="3" t="s">
        <v>2</v>
      </c>
      <c r="D3" s="8" t="s">
        <v>3</v>
      </c>
      <c r="E3" s="3" t="s">
        <v>4</v>
      </c>
      <c r="F3" s="31"/>
    </row>
    <row r="4" spans="1:11" x14ac:dyDescent="0.35">
      <c r="A4" s="4">
        <v>2001</v>
      </c>
      <c r="B4" s="5"/>
      <c r="C4" s="6">
        <v>1838048</v>
      </c>
      <c r="D4" s="6">
        <v>1853982</v>
      </c>
      <c r="E4" s="6">
        <v>1871329</v>
      </c>
      <c r="F4" s="17"/>
    </row>
    <row r="5" spans="1:11" x14ac:dyDescent="0.35">
      <c r="A5" s="4">
        <v>2002</v>
      </c>
      <c r="B5" s="6">
        <v>1892019</v>
      </c>
      <c r="C5" s="6">
        <v>1912506</v>
      </c>
      <c r="D5" s="6">
        <v>1929189</v>
      </c>
      <c r="E5" s="6">
        <v>1941239</v>
      </c>
      <c r="F5" s="17"/>
    </row>
    <row r="6" spans="1:11" x14ac:dyDescent="0.35">
      <c r="A6" s="4">
        <v>2003</v>
      </c>
      <c r="B6" s="6">
        <v>1961330</v>
      </c>
      <c r="C6" s="6">
        <v>1973682</v>
      </c>
      <c r="D6" s="6">
        <v>1988965</v>
      </c>
      <c r="E6" s="6">
        <v>1999616</v>
      </c>
      <c r="F6" s="17"/>
    </row>
    <row r="7" spans="1:11" x14ac:dyDescent="0.35">
      <c r="A7" s="4">
        <v>2004</v>
      </c>
      <c r="B7" s="6">
        <v>2015917</v>
      </c>
      <c r="C7" s="6">
        <v>2029517</v>
      </c>
      <c r="D7" s="6">
        <v>2045564</v>
      </c>
      <c r="E7" s="6">
        <v>2054403</v>
      </c>
      <c r="F7" s="17"/>
    </row>
    <row r="8" spans="1:11" x14ac:dyDescent="0.35">
      <c r="A8" s="4">
        <v>2005</v>
      </c>
      <c r="B8" s="6">
        <v>2067686</v>
      </c>
      <c r="C8" s="6">
        <v>2084371</v>
      </c>
      <c r="D8" s="6">
        <v>2104665</v>
      </c>
      <c r="E8" s="6">
        <v>2106376</v>
      </c>
      <c r="F8" s="17"/>
    </row>
    <row r="9" spans="1:11" x14ac:dyDescent="0.35">
      <c r="A9" s="4">
        <v>2006</v>
      </c>
      <c r="B9" s="6">
        <v>2122103</v>
      </c>
      <c r="C9" s="6">
        <v>2137847</v>
      </c>
      <c r="D9" s="6">
        <v>2155118</v>
      </c>
      <c r="E9" s="6">
        <v>2166570</v>
      </c>
      <c r="F9" s="17"/>
    </row>
    <row r="10" spans="1:11" x14ac:dyDescent="0.35">
      <c r="A10" s="4">
        <v>2007</v>
      </c>
      <c r="B10" s="6">
        <v>2185241</v>
      </c>
      <c r="C10" s="6">
        <v>2197301</v>
      </c>
      <c r="D10" s="6">
        <v>2219222</v>
      </c>
      <c r="E10" s="6">
        <v>2238395</v>
      </c>
      <c r="F10" s="17"/>
    </row>
    <row r="11" spans="1:11" x14ac:dyDescent="0.35">
      <c r="A11" s="4">
        <v>2008</v>
      </c>
      <c r="B11" s="6">
        <v>2252485</v>
      </c>
      <c r="C11" s="6">
        <v>2267208</v>
      </c>
      <c r="D11" s="6">
        <v>2280708</v>
      </c>
      <c r="E11" s="6">
        <v>2297113</v>
      </c>
      <c r="F11" s="17"/>
    </row>
    <row r="12" spans="1:11" x14ac:dyDescent="0.35">
      <c r="A12" s="4">
        <v>2009</v>
      </c>
      <c r="B12" s="6">
        <v>2283912</v>
      </c>
      <c r="C12" s="6">
        <v>2275248</v>
      </c>
      <c r="D12" s="6">
        <v>2264974</v>
      </c>
      <c r="E12" s="6">
        <v>2260109</v>
      </c>
      <c r="F12" s="17"/>
    </row>
    <row r="13" spans="1:11" x14ac:dyDescent="0.35">
      <c r="A13" s="4">
        <v>2010</v>
      </c>
      <c r="B13" s="6">
        <v>2243723</v>
      </c>
      <c r="C13" s="6">
        <v>2233416</v>
      </c>
      <c r="D13" s="6">
        <v>2226761</v>
      </c>
      <c r="E13" s="6">
        <v>2228460</v>
      </c>
      <c r="F13" s="17"/>
    </row>
    <row r="14" spans="1:11" x14ac:dyDescent="0.35">
      <c r="A14" s="4">
        <v>2011</v>
      </c>
      <c r="B14" s="6">
        <v>2214282</v>
      </c>
      <c r="C14" s="6">
        <v>2184696</v>
      </c>
      <c r="D14" s="6">
        <v>2172479</v>
      </c>
      <c r="E14" s="6">
        <v>2162671</v>
      </c>
      <c r="F14" s="17"/>
      <c r="K14" s="17"/>
    </row>
    <row r="15" spans="1:11" x14ac:dyDescent="0.35">
      <c r="A15" s="4">
        <v>2012</v>
      </c>
      <c r="B15" s="6">
        <v>2138758</v>
      </c>
      <c r="C15" s="6">
        <v>2123331</v>
      </c>
      <c r="D15" s="6">
        <v>2108817</v>
      </c>
      <c r="E15" s="6">
        <v>2098942</v>
      </c>
      <c r="F15" s="17"/>
    </row>
    <row r="16" spans="1:11" x14ac:dyDescent="0.35">
      <c r="A16" s="4">
        <v>2013</v>
      </c>
      <c r="B16" s="6">
        <v>2078259</v>
      </c>
      <c r="C16" s="6">
        <v>2058239</v>
      </c>
      <c r="D16" s="6">
        <v>2046525</v>
      </c>
      <c r="E16" s="6">
        <v>2049187</v>
      </c>
      <c r="F16" s="17"/>
    </row>
    <row r="17" spans="1:10" x14ac:dyDescent="0.35">
      <c r="A17" s="4">
        <v>2014</v>
      </c>
      <c r="B17" s="6">
        <v>2027848</v>
      </c>
      <c r="C17" s="6">
        <v>2017087</v>
      </c>
      <c r="D17" s="6">
        <v>2017880</v>
      </c>
      <c r="E17" s="6">
        <v>2025258</v>
      </c>
      <c r="F17" s="17"/>
    </row>
    <row r="18" spans="1:10" x14ac:dyDescent="0.35">
      <c r="A18" s="4">
        <v>2015</v>
      </c>
      <c r="B18" s="6">
        <v>2031193</v>
      </c>
      <c r="C18" s="6">
        <v>2118624</v>
      </c>
      <c r="D18" s="6">
        <v>2118182</v>
      </c>
      <c r="E18" s="6">
        <v>2121668</v>
      </c>
      <c r="F18" s="17"/>
    </row>
    <row r="19" spans="1:10" x14ac:dyDescent="0.35">
      <c r="A19" s="4">
        <v>2016</v>
      </c>
      <c r="B19" s="6">
        <v>2126352</v>
      </c>
      <c r="C19" s="6">
        <v>2133252</v>
      </c>
      <c r="D19" s="6">
        <v>2139616</v>
      </c>
      <c r="E19" s="6">
        <v>2152013</v>
      </c>
      <c r="F19" s="17"/>
    </row>
    <row r="20" spans="1:10" x14ac:dyDescent="0.35">
      <c r="A20" s="4">
        <v>2017</v>
      </c>
      <c r="B20" s="94">
        <v>2156160</v>
      </c>
      <c r="C20" s="76">
        <v>2157016</v>
      </c>
      <c r="D20" s="76">
        <v>2165666</v>
      </c>
      <c r="E20" s="76">
        <v>2174430</v>
      </c>
      <c r="F20" s="17"/>
    </row>
    <row r="21" spans="1:10" x14ac:dyDescent="0.35">
      <c r="A21" s="4">
        <v>2018</v>
      </c>
      <c r="B21" s="107">
        <v>2186661</v>
      </c>
      <c r="C21" s="76">
        <v>2194612</v>
      </c>
      <c r="D21" s="76">
        <v>2209269</v>
      </c>
      <c r="E21" s="76">
        <v>2220211</v>
      </c>
      <c r="F21" s="17"/>
    </row>
    <row r="22" spans="1:10" x14ac:dyDescent="0.35">
      <c r="A22" s="4">
        <v>2019</v>
      </c>
      <c r="B22" s="107">
        <v>2234838</v>
      </c>
      <c r="C22" s="76">
        <v>2247096</v>
      </c>
      <c r="D22" s="76">
        <v>2260384</v>
      </c>
      <c r="E22" s="76">
        <v>2275952</v>
      </c>
      <c r="F22" s="17"/>
    </row>
    <row r="23" spans="1:10" x14ac:dyDescent="0.35">
      <c r="A23" s="4">
        <v>2020</v>
      </c>
      <c r="B23" s="107">
        <v>2289773</v>
      </c>
      <c r="C23" s="76">
        <v>2288574</v>
      </c>
      <c r="D23" s="76">
        <v>2300852</v>
      </c>
      <c r="E23" s="76">
        <v>2311863</v>
      </c>
      <c r="F23" s="17"/>
    </row>
    <row r="24" spans="1:10" x14ac:dyDescent="0.35">
      <c r="A24" s="4">
        <v>2021</v>
      </c>
      <c r="B24" s="107">
        <v>2327498</v>
      </c>
      <c r="C24" s="76">
        <v>2339539</v>
      </c>
      <c r="D24" s="76">
        <v>2356867</v>
      </c>
      <c r="E24" s="76">
        <v>2365332</v>
      </c>
      <c r="F24" s="128"/>
    </row>
    <row r="25" spans="1:10" x14ac:dyDescent="0.35">
      <c r="A25" s="4">
        <v>2022</v>
      </c>
      <c r="B25" s="107">
        <v>2388860</v>
      </c>
      <c r="C25" s="76">
        <v>2406158</v>
      </c>
      <c r="D25" s="76">
        <v>2426667</v>
      </c>
      <c r="E25" s="76">
        <v>2444919</v>
      </c>
      <c r="F25" s="17"/>
    </row>
    <row r="26" spans="1:10" x14ac:dyDescent="0.35">
      <c r="A26" s="4">
        <v>2023</v>
      </c>
      <c r="B26" s="107">
        <v>2461773</v>
      </c>
      <c r="C26" s="76">
        <v>2464821</v>
      </c>
      <c r="D26" s="76">
        <v>2477384</v>
      </c>
      <c r="E26" s="76">
        <v>2484249</v>
      </c>
      <c r="F26" s="17"/>
    </row>
    <row r="27" spans="1:10" ht="15" thickBot="1" x14ac:dyDescent="0.4">
      <c r="A27" s="7">
        <v>2024</v>
      </c>
      <c r="B27" s="97">
        <v>2492286</v>
      </c>
      <c r="C27" s="77">
        <v>2498253</v>
      </c>
      <c r="D27" s="77">
        <v>2511886</v>
      </c>
      <c r="E27" s="77">
        <v>2516786</v>
      </c>
      <c r="F27" s="17"/>
    </row>
    <row r="29" spans="1:10" x14ac:dyDescent="0.35">
      <c r="A29" s="9" t="s">
        <v>88</v>
      </c>
    </row>
    <row r="30" spans="1:10" ht="15" thickBot="1" x14ac:dyDescent="0.4"/>
    <row r="31" spans="1:10" ht="15" thickBot="1" x14ac:dyDescent="0.4">
      <c r="A31" s="14"/>
      <c r="B31" s="3" t="s">
        <v>9</v>
      </c>
      <c r="C31" s="8" t="s">
        <v>10</v>
      </c>
      <c r="D31" s="8" t="s">
        <v>11</v>
      </c>
      <c r="E31" s="8" t="s">
        <v>12</v>
      </c>
      <c r="F31" s="8" t="s">
        <v>13</v>
      </c>
      <c r="G31" s="8" t="s">
        <v>14</v>
      </c>
      <c r="H31" s="8" t="s">
        <v>15</v>
      </c>
      <c r="I31" s="8" t="s">
        <v>16</v>
      </c>
      <c r="J31" s="8" t="s">
        <v>17</v>
      </c>
    </row>
    <row r="32" spans="1:10" x14ac:dyDescent="0.35">
      <c r="A32" s="4">
        <v>2009</v>
      </c>
      <c r="B32" s="6">
        <v>518236</v>
      </c>
      <c r="C32" s="6">
        <v>309892</v>
      </c>
      <c r="D32" s="6">
        <v>364506</v>
      </c>
      <c r="E32" s="6">
        <v>320916</v>
      </c>
      <c r="F32" s="6">
        <v>272324</v>
      </c>
      <c r="G32" s="6">
        <v>197341</v>
      </c>
      <c r="H32" s="6">
        <v>100839</v>
      </c>
      <c r="I32" s="6">
        <v>38695</v>
      </c>
      <c r="J32" s="15">
        <v>2122749</v>
      </c>
    </row>
    <row r="33" spans="1:10" x14ac:dyDescent="0.35">
      <c r="A33" s="4">
        <v>2010</v>
      </c>
      <c r="B33" s="6">
        <v>505252</v>
      </c>
      <c r="C33" s="6">
        <v>284157</v>
      </c>
      <c r="D33" s="6">
        <v>350508</v>
      </c>
      <c r="E33" s="6">
        <v>315147</v>
      </c>
      <c r="F33" s="6">
        <v>272023</v>
      </c>
      <c r="G33" s="6">
        <v>203780</v>
      </c>
      <c r="H33" s="6">
        <v>106032</v>
      </c>
      <c r="I33" s="6">
        <v>41502</v>
      </c>
      <c r="J33" s="15">
        <v>2078401</v>
      </c>
    </row>
    <row r="34" spans="1:10" x14ac:dyDescent="0.35">
      <c r="A34" s="4">
        <v>2011</v>
      </c>
      <c r="B34" s="6">
        <v>494544</v>
      </c>
      <c r="C34" s="6">
        <v>255795</v>
      </c>
      <c r="D34" s="6">
        <v>331437</v>
      </c>
      <c r="E34" s="6">
        <v>308066</v>
      </c>
      <c r="F34" s="6">
        <v>269162</v>
      </c>
      <c r="G34" s="6">
        <v>207701</v>
      </c>
      <c r="H34" s="6">
        <v>109624</v>
      </c>
      <c r="I34" s="6">
        <v>43888</v>
      </c>
      <c r="J34" s="15">
        <v>2020217</v>
      </c>
    </row>
    <row r="35" spans="1:10" x14ac:dyDescent="0.35">
      <c r="A35" s="4">
        <v>2012</v>
      </c>
      <c r="B35" s="6">
        <v>479093</v>
      </c>
      <c r="C35" s="6">
        <v>229662</v>
      </c>
      <c r="D35" s="6">
        <v>312001</v>
      </c>
      <c r="E35" s="6">
        <v>301833</v>
      </c>
      <c r="F35" s="6">
        <v>266110</v>
      </c>
      <c r="G35" s="6">
        <v>211337</v>
      </c>
      <c r="H35" s="6">
        <v>113910</v>
      </c>
      <c r="I35" s="6">
        <v>46239</v>
      </c>
      <c r="J35" s="15">
        <v>1960185</v>
      </c>
    </row>
    <row r="36" spans="1:10" x14ac:dyDescent="0.35">
      <c r="A36" s="4">
        <v>2013</v>
      </c>
      <c r="B36" s="6">
        <v>461604</v>
      </c>
      <c r="C36" s="6">
        <v>211386</v>
      </c>
      <c r="D36" s="6">
        <v>295422</v>
      </c>
      <c r="E36" s="6">
        <v>295963</v>
      </c>
      <c r="F36" s="6">
        <v>263036</v>
      </c>
      <c r="G36" s="6">
        <v>215174</v>
      </c>
      <c r="H36" s="6">
        <v>119387</v>
      </c>
      <c r="I36" s="6">
        <v>48849</v>
      </c>
      <c r="J36" s="15">
        <v>1910821</v>
      </c>
    </row>
    <row r="37" spans="1:10" x14ac:dyDescent="0.35">
      <c r="A37" s="4">
        <v>2014</v>
      </c>
      <c r="B37" s="6">
        <v>453873</v>
      </c>
      <c r="C37" s="6">
        <v>203077</v>
      </c>
      <c r="D37" s="6">
        <v>281282</v>
      </c>
      <c r="E37" s="6">
        <v>293155</v>
      </c>
      <c r="F37" s="6">
        <v>261365</v>
      </c>
      <c r="G37" s="6">
        <v>217455</v>
      </c>
      <c r="H37" s="6">
        <v>125118</v>
      </c>
      <c r="I37" s="6">
        <v>51880</v>
      </c>
      <c r="J37" s="15">
        <v>1887205</v>
      </c>
    </row>
    <row r="38" spans="1:10" x14ac:dyDescent="0.35">
      <c r="A38" s="4">
        <v>2015</v>
      </c>
      <c r="B38" s="6">
        <v>474716</v>
      </c>
      <c r="C38" s="6">
        <v>209503</v>
      </c>
      <c r="D38" s="6">
        <v>297443</v>
      </c>
      <c r="E38" s="6">
        <v>322195</v>
      </c>
      <c r="F38" s="6">
        <v>276258</v>
      </c>
      <c r="G38" s="6">
        <v>223872</v>
      </c>
      <c r="H38" s="6">
        <v>132417</v>
      </c>
      <c r="I38" s="6">
        <v>55468</v>
      </c>
      <c r="J38" s="15">
        <v>1991872</v>
      </c>
    </row>
    <row r="39" spans="1:10" x14ac:dyDescent="0.35">
      <c r="A39" s="4">
        <v>2016</v>
      </c>
      <c r="B39" s="6">
        <v>481122</v>
      </c>
      <c r="C39" s="6">
        <v>216507</v>
      </c>
      <c r="D39" s="6">
        <v>292224</v>
      </c>
      <c r="E39" s="6">
        <v>326145</v>
      </c>
      <c r="F39" s="6">
        <v>284171</v>
      </c>
      <c r="G39" s="6">
        <v>232048</v>
      </c>
      <c r="H39" s="6">
        <v>140862</v>
      </c>
      <c r="I39" s="6">
        <v>59539</v>
      </c>
      <c r="J39" s="15">
        <v>2032618</v>
      </c>
    </row>
    <row r="40" spans="1:10" x14ac:dyDescent="0.35">
      <c r="A40" s="4">
        <v>2017</v>
      </c>
      <c r="B40" s="76">
        <v>481170</v>
      </c>
      <c r="C40" s="76">
        <v>221206</v>
      </c>
      <c r="D40" s="76">
        <v>284590</v>
      </c>
      <c r="E40" s="76">
        <v>327817</v>
      </c>
      <c r="F40" s="76">
        <v>285820</v>
      </c>
      <c r="G40" s="76">
        <v>235668</v>
      </c>
      <c r="H40" s="76">
        <v>149203</v>
      </c>
      <c r="I40" s="76">
        <v>63416</v>
      </c>
      <c r="J40" s="96">
        <f>SUM(B40:I40)</f>
        <v>2048890</v>
      </c>
    </row>
    <row r="41" spans="1:10" x14ac:dyDescent="0.35">
      <c r="A41" s="4">
        <v>2018</v>
      </c>
      <c r="B41" s="76">
        <v>494091</v>
      </c>
      <c r="C41" s="76">
        <v>234278</v>
      </c>
      <c r="D41" s="76">
        <v>286610</v>
      </c>
      <c r="E41" s="76">
        <v>336868</v>
      </c>
      <c r="F41" s="76">
        <v>290325</v>
      </c>
      <c r="G41" s="76">
        <v>239772</v>
      </c>
      <c r="H41" s="76">
        <v>157158</v>
      </c>
      <c r="I41" s="76">
        <v>67454</v>
      </c>
      <c r="J41" s="96">
        <f>SUM(B41:I41)</f>
        <v>2106556</v>
      </c>
    </row>
    <row r="42" spans="1:10" x14ac:dyDescent="0.35">
      <c r="A42" s="4">
        <v>2019</v>
      </c>
      <c r="B42" s="76">
        <v>503621</v>
      </c>
      <c r="C42" s="76">
        <v>248337</v>
      </c>
      <c r="D42" s="76">
        <v>288521</v>
      </c>
      <c r="E42" s="76">
        <v>345886</v>
      </c>
      <c r="F42" s="76">
        <v>295566</v>
      </c>
      <c r="G42" s="76">
        <v>244603</v>
      </c>
      <c r="H42" s="76">
        <v>164537</v>
      </c>
      <c r="I42" s="76">
        <v>72043</v>
      </c>
      <c r="J42" s="96">
        <f>SUM(B42:I42)</f>
        <v>2163114</v>
      </c>
    </row>
    <row r="43" spans="1:10" x14ac:dyDescent="0.35">
      <c r="A43" s="4">
        <v>2020</v>
      </c>
      <c r="B43" s="76">
        <v>504551</v>
      </c>
      <c r="C43" s="76">
        <v>260311</v>
      </c>
      <c r="D43" s="76">
        <v>287216</v>
      </c>
      <c r="E43" s="76">
        <v>352053</v>
      </c>
      <c r="F43" s="76">
        <v>300081</v>
      </c>
      <c r="G43" s="76">
        <f>131493+117346</f>
        <v>248839</v>
      </c>
      <c r="H43" s="76">
        <f>99975+71297</f>
        <v>171272</v>
      </c>
      <c r="I43" s="76">
        <f>44633+31512</f>
        <v>76145</v>
      </c>
      <c r="J43" s="96">
        <v>2200468</v>
      </c>
    </row>
    <row r="44" spans="1:10" x14ac:dyDescent="0.35">
      <c r="A44" s="4">
        <v>2021</v>
      </c>
      <c r="B44" s="76">
        <v>513386</v>
      </c>
      <c r="C44" s="76">
        <v>275299</v>
      </c>
      <c r="D44" s="76">
        <v>292305</v>
      </c>
      <c r="E44" s="76">
        <v>361747</v>
      </c>
      <c r="F44" s="76">
        <v>307483</v>
      </c>
      <c r="G44" s="76">
        <v>254292</v>
      </c>
      <c r="H44" s="76">
        <v>178229</v>
      </c>
      <c r="I44" s="76">
        <v>80292</v>
      </c>
      <c r="J44" s="96">
        <f>SUM(B44:I44)</f>
        <v>2263033</v>
      </c>
    </row>
    <row r="45" spans="1:10" x14ac:dyDescent="0.35">
      <c r="A45" s="4">
        <v>2022</v>
      </c>
      <c r="B45" s="94">
        <v>522424</v>
      </c>
      <c r="C45" s="94">
        <v>291773</v>
      </c>
      <c r="D45" s="94">
        <v>303013</v>
      </c>
      <c r="E45" s="94">
        <v>369672</v>
      </c>
      <c r="F45" s="94">
        <v>315673</v>
      </c>
      <c r="G45" s="76">
        <v>259370</v>
      </c>
      <c r="H45" s="76">
        <v>184829</v>
      </c>
      <c r="I45" s="76">
        <v>85070</v>
      </c>
      <c r="J45" s="96">
        <f>SUM(B45:I45)</f>
        <v>2331824</v>
      </c>
    </row>
    <row r="46" spans="1:10" x14ac:dyDescent="0.35">
      <c r="A46" s="4">
        <v>2023</v>
      </c>
      <c r="B46" s="94">
        <v>529157</v>
      </c>
      <c r="C46" s="94">
        <v>299075</v>
      </c>
      <c r="D46" s="94">
        <v>310309</v>
      </c>
      <c r="E46" s="94">
        <v>376437</v>
      </c>
      <c r="F46" s="94">
        <v>325833</v>
      </c>
      <c r="G46" s="76">
        <v>268243</v>
      </c>
      <c r="H46" s="76">
        <v>195763</v>
      </c>
      <c r="I46" s="76">
        <v>92304</v>
      </c>
      <c r="J46" s="96">
        <v>2397121</v>
      </c>
    </row>
    <row r="47" spans="1:10" ht="15" thickBot="1" x14ac:dyDescent="0.4">
      <c r="A47" s="7">
        <v>2024</v>
      </c>
      <c r="B47" s="132">
        <v>525738</v>
      </c>
      <c r="C47" s="132">
        <v>303764</v>
      </c>
      <c r="D47" s="132">
        <v>313276</v>
      </c>
      <c r="E47" s="132">
        <v>378340</v>
      </c>
      <c r="F47" s="132">
        <v>331512</v>
      </c>
      <c r="G47" s="77">
        <v>271988</v>
      </c>
      <c r="H47" s="77">
        <v>200508</v>
      </c>
      <c r="I47" s="77">
        <v>97891</v>
      </c>
      <c r="J47" s="83">
        <v>2423017</v>
      </c>
    </row>
    <row r="48" spans="1:10" x14ac:dyDescent="0.35">
      <c r="B48" s="17"/>
    </row>
    <row r="49" spans="1:27" x14ac:dyDescent="0.35">
      <c r="A49" s="9" t="s">
        <v>89</v>
      </c>
      <c r="B49" s="17"/>
    </row>
    <row r="50" spans="1:27" x14ac:dyDescent="0.35">
      <c r="A50" s="9"/>
      <c r="K50" s="168" t="s">
        <v>87</v>
      </c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70"/>
    </row>
    <row r="51" spans="1:27" x14ac:dyDescent="0.35">
      <c r="A51" s="19" t="s">
        <v>18</v>
      </c>
      <c r="B51" s="165" t="s">
        <v>0</v>
      </c>
      <c r="C51" s="166"/>
      <c r="D51" s="167"/>
      <c r="E51" s="95"/>
      <c r="F51" s="95"/>
      <c r="G51" s="95"/>
      <c r="H51" s="95"/>
      <c r="I51" s="129"/>
      <c r="J51" s="129"/>
      <c r="K51" s="19" t="s">
        <v>101</v>
      </c>
      <c r="L51" s="114"/>
      <c r="M51" s="114"/>
      <c r="N51" s="114"/>
      <c r="O51" s="114"/>
      <c r="P51" s="114"/>
      <c r="Q51" s="19"/>
      <c r="R51" s="82"/>
      <c r="S51" s="120"/>
      <c r="T51" s="120"/>
      <c r="U51" s="82"/>
      <c r="V51" s="117"/>
      <c r="W51" s="143"/>
      <c r="X51" s="117"/>
      <c r="Y51" s="114"/>
    </row>
    <row r="52" spans="1:27" x14ac:dyDescent="0.35">
      <c r="A52" s="20"/>
      <c r="B52" s="88">
        <v>42736</v>
      </c>
      <c r="C52" s="88">
        <v>43101</v>
      </c>
      <c r="D52" s="98">
        <v>43466</v>
      </c>
      <c r="E52" s="98">
        <v>43831</v>
      </c>
      <c r="F52" s="98">
        <v>44197</v>
      </c>
      <c r="G52" s="99">
        <v>44562</v>
      </c>
      <c r="H52" s="99">
        <v>44927</v>
      </c>
      <c r="I52" s="130">
        <v>45292</v>
      </c>
      <c r="J52" s="130">
        <v>45658</v>
      </c>
      <c r="K52" s="99">
        <v>43831</v>
      </c>
      <c r="L52" s="123">
        <v>44197</v>
      </c>
      <c r="M52" s="123">
        <v>44562</v>
      </c>
      <c r="N52" s="123">
        <v>44927</v>
      </c>
      <c r="O52" s="123">
        <v>45292</v>
      </c>
      <c r="P52" s="123">
        <v>45658</v>
      </c>
      <c r="Q52" s="101" t="s">
        <v>111</v>
      </c>
      <c r="R52" s="101" t="s">
        <v>116</v>
      </c>
      <c r="S52" s="101" t="s">
        <v>124</v>
      </c>
      <c r="T52" s="101" t="s">
        <v>125</v>
      </c>
      <c r="U52" s="101" t="s">
        <v>136</v>
      </c>
      <c r="V52" s="101" t="s">
        <v>142</v>
      </c>
      <c r="W52" s="118" t="s">
        <v>117</v>
      </c>
      <c r="X52" s="118"/>
      <c r="Y52" s="119"/>
      <c r="Z52" s="31"/>
      <c r="AA52" s="31"/>
    </row>
    <row r="53" spans="1:27" ht="21.75" customHeight="1" x14ac:dyDescent="0.35">
      <c r="A53" s="21">
        <v>0</v>
      </c>
      <c r="B53" s="18">
        <v>31304</v>
      </c>
      <c r="C53" s="18">
        <v>29174</v>
      </c>
      <c r="D53" s="1">
        <v>29243</v>
      </c>
      <c r="E53" s="1">
        <v>28959</v>
      </c>
      <c r="F53" s="116">
        <v>26671</v>
      </c>
      <c r="G53" s="116">
        <v>28027</v>
      </c>
      <c r="H53" s="116">
        <v>28007</v>
      </c>
      <c r="I53" s="116">
        <v>26655</v>
      </c>
      <c r="J53" s="1">
        <v>25647</v>
      </c>
      <c r="K53" s="82"/>
      <c r="L53" s="82"/>
      <c r="M53" s="120"/>
      <c r="N53" s="120"/>
      <c r="O53" s="120"/>
      <c r="P53" s="120"/>
      <c r="Q53" s="120"/>
      <c r="R53" s="82"/>
      <c r="S53" s="82"/>
      <c r="T53" s="114"/>
      <c r="U53" s="114"/>
      <c r="V53" s="114"/>
      <c r="W53" s="122"/>
      <c r="X53" s="86" t="s">
        <v>85</v>
      </c>
      <c r="Y53" s="86" t="s">
        <v>106</v>
      </c>
      <c r="Z53" s="31"/>
      <c r="AA53" s="31"/>
    </row>
    <row r="54" spans="1:27" x14ac:dyDescent="0.35">
      <c r="A54" s="21">
        <v>1</v>
      </c>
      <c r="B54" s="18">
        <v>26158</v>
      </c>
      <c r="C54" s="18">
        <v>24990</v>
      </c>
      <c r="D54" s="1">
        <v>24372</v>
      </c>
      <c r="E54" s="1">
        <v>24153</v>
      </c>
      <c r="F54" s="116">
        <v>23353</v>
      </c>
      <c r="G54" s="116">
        <v>22445</v>
      </c>
      <c r="H54" s="116">
        <v>23497</v>
      </c>
      <c r="I54" s="116">
        <v>23772</v>
      </c>
      <c r="J54" s="1">
        <v>21425</v>
      </c>
      <c r="K54" s="21"/>
      <c r="L54" s="21"/>
      <c r="M54" s="121"/>
      <c r="N54" s="121"/>
      <c r="O54" s="121"/>
      <c r="P54" s="121"/>
      <c r="Q54" s="121"/>
      <c r="R54" s="21"/>
      <c r="S54" s="21"/>
      <c r="T54" s="115"/>
      <c r="U54" s="115"/>
      <c r="V54" s="115"/>
      <c r="W54" s="122">
        <v>2015</v>
      </c>
      <c r="X54" s="87">
        <v>5389</v>
      </c>
      <c r="Y54" s="89">
        <v>0.7</v>
      </c>
    </row>
    <row r="55" spans="1:27" x14ac:dyDescent="0.35">
      <c r="A55" s="21">
        <v>2</v>
      </c>
      <c r="B55" s="18">
        <v>27103</v>
      </c>
      <c r="C55" s="18">
        <v>26547</v>
      </c>
      <c r="D55" s="1">
        <v>26352</v>
      </c>
      <c r="E55" s="1">
        <v>25568</v>
      </c>
      <c r="F55" s="116">
        <v>25115</v>
      </c>
      <c r="G55" s="116">
        <v>24786</v>
      </c>
      <c r="H55" s="116">
        <v>24295</v>
      </c>
      <c r="I55" s="116">
        <v>25153</v>
      </c>
      <c r="J55" s="1">
        <v>24718</v>
      </c>
      <c r="K55" s="21"/>
      <c r="L55" s="21"/>
      <c r="M55" s="121"/>
      <c r="N55" s="121"/>
      <c r="O55" s="121"/>
      <c r="P55" s="121"/>
      <c r="Q55" s="121"/>
      <c r="R55" s="21"/>
      <c r="S55" s="21"/>
      <c r="T55" s="115"/>
      <c r="U55" s="115"/>
      <c r="V55" s="115"/>
      <c r="W55" s="122">
        <v>2016</v>
      </c>
      <c r="X55" s="87">
        <v>15132</v>
      </c>
      <c r="Y55" s="89">
        <v>2.4</v>
      </c>
    </row>
    <row r="56" spans="1:27" x14ac:dyDescent="0.35">
      <c r="A56" s="21">
        <v>3</v>
      </c>
      <c r="B56" s="18">
        <v>27866</v>
      </c>
      <c r="C56" s="18">
        <v>27296</v>
      </c>
      <c r="D56" s="1">
        <v>27688</v>
      </c>
      <c r="E56" s="1">
        <v>27328</v>
      </c>
      <c r="F56" s="116">
        <v>26136</v>
      </c>
      <c r="G56" s="116">
        <v>25972</v>
      </c>
      <c r="H56" s="116">
        <v>26086</v>
      </c>
      <c r="I56" s="116">
        <v>25593</v>
      </c>
      <c r="J56" s="1">
        <v>25872</v>
      </c>
      <c r="K56" s="21"/>
      <c r="L56" s="21"/>
      <c r="M56" s="121"/>
      <c r="N56" s="121"/>
      <c r="O56" s="121"/>
      <c r="P56" s="121"/>
      <c r="Q56" s="121"/>
      <c r="R56" s="21"/>
      <c r="S56" s="21"/>
      <c r="T56" s="115"/>
      <c r="U56" s="115"/>
      <c r="V56" s="115"/>
      <c r="W56" s="122">
        <v>2017</v>
      </c>
      <c r="X56" s="87">
        <v>26136</v>
      </c>
      <c r="Y56" s="89">
        <v>4.5</v>
      </c>
    </row>
    <row r="57" spans="1:27" x14ac:dyDescent="0.35">
      <c r="A57" s="21">
        <v>4</v>
      </c>
      <c r="B57" s="18">
        <v>29044</v>
      </c>
      <c r="C57" s="18">
        <v>27937</v>
      </c>
      <c r="D57" s="1">
        <v>28356</v>
      </c>
      <c r="E57" s="1">
        <v>28497</v>
      </c>
      <c r="F57" s="116">
        <v>27778</v>
      </c>
      <c r="G57" s="116">
        <v>26871</v>
      </c>
      <c r="H57" s="116">
        <v>26942</v>
      </c>
      <c r="I57" s="116">
        <v>27029</v>
      </c>
      <c r="J57" s="1">
        <v>26166</v>
      </c>
      <c r="K57" s="21"/>
      <c r="L57" s="21"/>
      <c r="M57" s="121"/>
      <c r="N57" s="121"/>
      <c r="O57" s="121"/>
      <c r="P57" s="121"/>
      <c r="Q57" s="121"/>
      <c r="R57" s="21"/>
      <c r="S57" s="21"/>
      <c r="T57" s="115"/>
      <c r="U57" s="115"/>
      <c r="V57" s="115"/>
      <c r="W57" s="122">
        <v>2018</v>
      </c>
      <c r="X57" s="87">
        <v>38755</v>
      </c>
      <c r="Y57" s="89">
        <v>6.9</v>
      </c>
    </row>
    <row r="58" spans="1:27" x14ac:dyDescent="0.35">
      <c r="A58" s="21">
        <v>5</v>
      </c>
      <c r="B58" s="18">
        <v>29595</v>
      </c>
      <c r="C58" s="18">
        <v>29076</v>
      </c>
      <c r="D58" s="1">
        <v>28789</v>
      </c>
      <c r="E58" s="1">
        <v>29000</v>
      </c>
      <c r="F58" s="116">
        <v>28895</v>
      </c>
      <c r="G58" s="116">
        <v>28449</v>
      </c>
      <c r="H58" s="116">
        <v>27833</v>
      </c>
      <c r="I58" s="116">
        <v>27903</v>
      </c>
      <c r="J58" s="1">
        <v>27322</v>
      </c>
      <c r="K58" s="21"/>
      <c r="L58" s="21"/>
      <c r="M58" s="121"/>
      <c r="N58" s="121"/>
      <c r="O58" s="121"/>
      <c r="P58" s="121"/>
      <c r="Q58" s="121"/>
      <c r="R58" s="21"/>
      <c r="S58" s="21"/>
      <c r="T58" s="115"/>
      <c r="U58" s="115"/>
      <c r="V58" s="115"/>
      <c r="W58" s="122">
        <v>2019</v>
      </c>
      <c r="X58" s="109">
        <v>52653</v>
      </c>
      <c r="Y58" s="89">
        <v>9.8000000000000007</v>
      </c>
    </row>
    <row r="59" spans="1:27" x14ac:dyDescent="0.35">
      <c r="A59" s="21">
        <v>6</v>
      </c>
      <c r="B59" s="18">
        <v>29354</v>
      </c>
      <c r="C59" s="18">
        <v>29663</v>
      </c>
      <c r="D59" s="1">
        <v>29938</v>
      </c>
      <c r="E59" s="1">
        <v>29377</v>
      </c>
      <c r="F59" s="116">
        <v>29411</v>
      </c>
      <c r="G59" s="116">
        <v>29596</v>
      </c>
      <c r="H59" s="116">
        <v>29292</v>
      </c>
      <c r="I59" s="116">
        <v>28637</v>
      </c>
      <c r="J59" s="1">
        <v>28190</v>
      </c>
      <c r="K59" s="21"/>
      <c r="L59" s="21"/>
      <c r="M59" s="121"/>
      <c r="N59" s="121"/>
      <c r="O59" s="121"/>
      <c r="P59" s="121"/>
      <c r="Q59" s="121"/>
      <c r="R59" s="21"/>
      <c r="S59" s="21"/>
      <c r="T59" s="115"/>
      <c r="U59" s="115"/>
      <c r="V59" s="115"/>
      <c r="W59" s="136">
        <v>2020</v>
      </c>
      <c r="X59" s="137">
        <v>64026</v>
      </c>
      <c r="Y59" s="82">
        <v>12.7</v>
      </c>
    </row>
    <row r="60" spans="1:27" x14ac:dyDescent="0.35">
      <c r="A60" s="21">
        <v>7</v>
      </c>
      <c r="B60" s="18">
        <v>29242</v>
      </c>
      <c r="C60" s="18">
        <v>29327</v>
      </c>
      <c r="D60" s="1">
        <v>30467</v>
      </c>
      <c r="E60" s="1">
        <v>30563</v>
      </c>
      <c r="F60" s="116">
        <v>29736</v>
      </c>
      <c r="G60" s="116">
        <v>29957</v>
      </c>
      <c r="H60" s="116">
        <v>30454</v>
      </c>
      <c r="I60" s="116">
        <v>30028</v>
      </c>
      <c r="J60" s="1">
        <v>28851</v>
      </c>
      <c r="K60" s="21"/>
      <c r="L60" s="21"/>
      <c r="M60" s="121"/>
      <c r="N60" s="121"/>
      <c r="O60" s="121"/>
      <c r="P60" s="121"/>
      <c r="Q60" s="121"/>
      <c r="R60" s="21"/>
      <c r="S60" s="21"/>
      <c r="T60" s="115"/>
      <c r="U60" s="115"/>
      <c r="V60" s="115"/>
      <c r="W60" s="122">
        <v>2021</v>
      </c>
      <c r="X60" s="23">
        <v>74163</v>
      </c>
      <c r="Y60" s="89">
        <v>17.2</v>
      </c>
    </row>
    <row r="61" spans="1:27" x14ac:dyDescent="0.35">
      <c r="A61" s="21">
        <v>8</v>
      </c>
      <c r="B61" s="18">
        <v>29108</v>
      </c>
      <c r="C61" s="18">
        <v>29248</v>
      </c>
      <c r="D61" s="1">
        <v>30088</v>
      </c>
      <c r="E61" s="1">
        <v>31019</v>
      </c>
      <c r="F61" s="116">
        <v>30802</v>
      </c>
      <c r="G61" s="116">
        <v>30381</v>
      </c>
      <c r="H61" s="116">
        <v>30635</v>
      </c>
      <c r="I61" s="116">
        <v>30954</v>
      </c>
      <c r="J61" s="1">
        <v>30285</v>
      </c>
      <c r="K61" s="21"/>
      <c r="L61" s="21"/>
      <c r="M61" s="121"/>
      <c r="N61" s="121"/>
      <c r="O61" s="121"/>
      <c r="P61" s="121"/>
      <c r="Q61" s="121"/>
      <c r="R61" s="21"/>
      <c r="S61" s="21"/>
      <c r="T61" s="115"/>
      <c r="U61" s="115"/>
      <c r="V61" s="115"/>
      <c r="W61" s="122">
        <v>2022</v>
      </c>
      <c r="X61" s="23">
        <v>92630</v>
      </c>
      <c r="Y61" s="89">
        <v>21.3</v>
      </c>
    </row>
    <row r="62" spans="1:27" x14ac:dyDescent="0.35">
      <c r="A62" s="21">
        <v>9</v>
      </c>
      <c r="B62" s="18">
        <v>27193</v>
      </c>
      <c r="C62" s="18">
        <v>29117</v>
      </c>
      <c r="D62" s="1">
        <v>29978</v>
      </c>
      <c r="E62" s="1">
        <v>30649</v>
      </c>
      <c r="F62" s="116">
        <v>31316</v>
      </c>
      <c r="G62" s="116">
        <v>31333</v>
      </c>
      <c r="H62" s="116">
        <v>30954</v>
      </c>
      <c r="I62" s="116">
        <v>31278</v>
      </c>
      <c r="J62" s="1">
        <v>31116</v>
      </c>
      <c r="K62" s="21"/>
      <c r="L62" s="21"/>
      <c r="M62" s="121"/>
      <c r="N62" s="121"/>
      <c r="O62" s="121"/>
      <c r="P62" s="121"/>
      <c r="Q62" s="121"/>
      <c r="R62" s="21"/>
      <c r="S62" s="21"/>
      <c r="T62" s="115"/>
      <c r="U62" s="115"/>
      <c r="V62" s="115"/>
      <c r="W62" s="122">
        <v>2023</v>
      </c>
      <c r="X62" s="23">
        <f>O144</f>
        <v>107916</v>
      </c>
      <c r="Y62" s="142">
        <v>26.5</v>
      </c>
    </row>
    <row r="63" spans="1:27" x14ac:dyDescent="0.35">
      <c r="A63" s="21">
        <v>10</v>
      </c>
      <c r="B63" s="18">
        <v>25851</v>
      </c>
      <c r="C63" s="18">
        <v>27272</v>
      </c>
      <c r="D63" s="1">
        <v>29858</v>
      </c>
      <c r="E63" s="1">
        <v>30492</v>
      </c>
      <c r="F63" s="116">
        <v>30847</v>
      </c>
      <c r="G63" s="116">
        <v>31922</v>
      </c>
      <c r="H63" s="116">
        <v>31969</v>
      </c>
      <c r="I63" s="116">
        <v>31500</v>
      </c>
      <c r="J63" s="1">
        <v>31376</v>
      </c>
      <c r="K63" s="21"/>
      <c r="L63" s="21"/>
      <c r="M63" s="121"/>
      <c r="N63" s="121"/>
      <c r="O63" s="121"/>
      <c r="P63" s="121"/>
      <c r="Q63" s="121"/>
      <c r="R63" s="21"/>
      <c r="S63" s="21"/>
      <c r="T63" s="115"/>
      <c r="U63" s="115"/>
      <c r="V63" s="115"/>
      <c r="W63" s="122">
        <v>2024</v>
      </c>
      <c r="X63" s="23">
        <f>P144</f>
        <v>119828</v>
      </c>
      <c r="Y63" s="142">
        <v>32.1</v>
      </c>
    </row>
    <row r="64" spans="1:27" x14ac:dyDescent="0.35">
      <c r="A64" s="21">
        <v>11</v>
      </c>
      <c r="B64" s="18">
        <v>25511</v>
      </c>
      <c r="C64" s="18">
        <v>25898</v>
      </c>
      <c r="D64" s="1">
        <v>27849</v>
      </c>
      <c r="E64" s="1">
        <v>30352</v>
      </c>
      <c r="F64" s="116">
        <v>30682</v>
      </c>
      <c r="G64" s="116">
        <v>31464</v>
      </c>
      <c r="H64" s="116">
        <v>32496</v>
      </c>
      <c r="I64" s="116">
        <v>32483</v>
      </c>
      <c r="J64" s="1">
        <v>31681</v>
      </c>
      <c r="K64" s="21"/>
      <c r="L64" s="21"/>
      <c r="M64" s="121"/>
      <c r="N64" s="121"/>
      <c r="O64" s="121"/>
      <c r="P64" s="121"/>
      <c r="Q64" s="121"/>
      <c r="R64" s="21"/>
      <c r="S64" s="21"/>
      <c r="T64" s="115"/>
      <c r="U64" s="115"/>
      <c r="V64" s="115"/>
    </row>
    <row r="65" spans="1:22" x14ac:dyDescent="0.35">
      <c r="A65" s="21">
        <v>12</v>
      </c>
      <c r="B65" s="18">
        <v>25118</v>
      </c>
      <c r="C65" s="18">
        <v>25498</v>
      </c>
      <c r="D65" s="1">
        <v>26478</v>
      </c>
      <c r="E65" s="1">
        <v>28299</v>
      </c>
      <c r="F65" s="116">
        <v>30549</v>
      </c>
      <c r="G65" s="116">
        <v>31262</v>
      </c>
      <c r="H65" s="116">
        <v>31966</v>
      </c>
      <c r="I65" s="116">
        <v>33032</v>
      </c>
      <c r="J65" s="1">
        <v>32573</v>
      </c>
      <c r="K65" s="21"/>
      <c r="L65" s="21"/>
      <c r="M65" s="121"/>
      <c r="N65" s="121"/>
      <c r="O65" s="121"/>
      <c r="P65" s="121"/>
      <c r="Q65" s="121"/>
      <c r="R65" s="21"/>
      <c r="S65" s="21"/>
      <c r="T65" s="115"/>
      <c r="U65" s="115"/>
      <c r="V65" s="115"/>
    </row>
    <row r="66" spans="1:22" x14ac:dyDescent="0.35">
      <c r="A66" s="21">
        <v>13</v>
      </c>
      <c r="B66" s="18">
        <v>24419</v>
      </c>
      <c r="C66" s="18">
        <v>25233</v>
      </c>
      <c r="D66" s="1">
        <v>26097</v>
      </c>
      <c r="E66" s="1">
        <v>26927</v>
      </c>
      <c r="F66" s="116">
        <v>28558</v>
      </c>
      <c r="G66" s="116">
        <v>31124</v>
      </c>
      <c r="H66" s="116">
        <v>31766</v>
      </c>
      <c r="I66" s="116">
        <v>32506</v>
      </c>
      <c r="J66" s="1">
        <v>33227</v>
      </c>
      <c r="K66" s="21"/>
      <c r="L66" s="21"/>
      <c r="M66" s="121"/>
      <c r="N66" s="121"/>
      <c r="O66" s="121"/>
      <c r="P66" s="121"/>
      <c r="Q66" s="121"/>
      <c r="R66" s="21"/>
      <c r="S66" s="21"/>
      <c r="T66" s="115"/>
      <c r="U66" s="115"/>
      <c r="V66" s="115"/>
    </row>
    <row r="67" spans="1:22" x14ac:dyDescent="0.35">
      <c r="A67" s="21">
        <v>14</v>
      </c>
      <c r="B67" s="18">
        <v>24284</v>
      </c>
      <c r="C67" s="18">
        <v>24306</v>
      </c>
      <c r="D67" s="1">
        <v>25613</v>
      </c>
      <c r="E67" s="1">
        <v>26410</v>
      </c>
      <c r="F67" s="116">
        <v>27042</v>
      </c>
      <c r="G67" s="116">
        <v>28941</v>
      </c>
      <c r="H67" s="116">
        <v>31653</v>
      </c>
      <c r="I67" s="116">
        <v>32303</v>
      </c>
      <c r="J67" s="1">
        <v>32653</v>
      </c>
      <c r="K67" s="21"/>
      <c r="L67" s="21"/>
      <c r="M67" s="121"/>
      <c r="N67" s="121"/>
      <c r="O67" s="121"/>
      <c r="P67" s="121"/>
      <c r="Q67" s="121"/>
      <c r="R67" s="21"/>
      <c r="S67" s="21"/>
      <c r="T67" s="115"/>
      <c r="U67" s="115"/>
      <c r="V67" s="115"/>
    </row>
    <row r="68" spans="1:22" x14ac:dyDescent="0.35">
      <c r="A68" s="21">
        <v>15</v>
      </c>
      <c r="B68" s="18">
        <v>23403</v>
      </c>
      <c r="C68" s="18">
        <v>24163</v>
      </c>
      <c r="D68" s="1">
        <v>24713</v>
      </c>
      <c r="E68" s="1">
        <v>25991</v>
      </c>
      <c r="F68" s="116">
        <v>26453</v>
      </c>
      <c r="G68" s="116">
        <v>27539</v>
      </c>
      <c r="H68" s="116">
        <v>29256</v>
      </c>
      <c r="I68" s="116">
        <v>32071</v>
      </c>
      <c r="J68" s="1">
        <v>32426</v>
      </c>
      <c r="K68" s="21"/>
      <c r="L68" s="21"/>
      <c r="M68" s="121"/>
      <c r="N68" s="121"/>
      <c r="O68" s="121"/>
      <c r="P68" s="121"/>
      <c r="Q68" s="121"/>
      <c r="R68" s="21"/>
      <c r="S68" s="21"/>
      <c r="T68" s="115"/>
      <c r="U68" s="115"/>
      <c r="V68" s="115"/>
    </row>
    <row r="69" spans="1:22" x14ac:dyDescent="0.35">
      <c r="A69" s="21">
        <v>16</v>
      </c>
      <c r="B69" s="18">
        <v>23107</v>
      </c>
      <c r="C69" s="18">
        <v>23414</v>
      </c>
      <c r="D69" s="1">
        <v>24573</v>
      </c>
      <c r="E69" s="1">
        <v>25134</v>
      </c>
      <c r="F69" s="116">
        <v>26092</v>
      </c>
      <c r="G69" s="116">
        <v>26857</v>
      </c>
      <c r="H69" s="116">
        <v>27936</v>
      </c>
      <c r="I69" s="116">
        <v>29818</v>
      </c>
      <c r="J69" s="1">
        <v>32204</v>
      </c>
      <c r="K69" s="21"/>
      <c r="L69" s="21"/>
      <c r="M69" s="121"/>
      <c r="N69" s="121"/>
      <c r="O69" s="121"/>
      <c r="P69" s="121"/>
      <c r="Q69" s="121"/>
      <c r="R69" s="21"/>
      <c r="S69" s="21"/>
      <c r="T69" s="115"/>
      <c r="U69" s="115"/>
      <c r="V69" s="115"/>
    </row>
    <row r="70" spans="1:22" x14ac:dyDescent="0.35">
      <c r="A70" s="21">
        <v>17</v>
      </c>
      <c r="B70" s="18">
        <v>23462</v>
      </c>
      <c r="C70" s="18">
        <v>23011</v>
      </c>
      <c r="D70" s="1">
        <v>23639</v>
      </c>
      <c r="E70" s="1">
        <v>24903</v>
      </c>
      <c r="F70" s="116">
        <v>25115</v>
      </c>
      <c r="G70" s="116">
        <v>26460</v>
      </c>
      <c r="H70" s="116">
        <v>27387</v>
      </c>
      <c r="I70" s="116">
        <v>28442</v>
      </c>
      <c r="J70" s="1">
        <v>30006</v>
      </c>
      <c r="K70" s="21"/>
      <c r="L70" s="21"/>
      <c r="M70" s="121"/>
      <c r="N70" s="121"/>
      <c r="O70" s="121"/>
      <c r="P70" s="121"/>
      <c r="Q70" s="121"/>
      <c r="R70" s="21"/>
      <c r="S70" s="21"/>
      <c r="T70" s="115"/>
      <c r="U70" s="115"/>
      <c r="V70" s="115"/>
    </row>
    <row r="71" spans="1:22" x14ac:dyDescent="0.35">
      <c r="A71" s="21">
        <v>18</v>
      </c>
      <c r="B71" s="18">
        <v>22741</v>
      </c>
      <c r="C71" s="18">
        <v>22783</v>
      </c>
      <c r="D71" s="1">
        <v>22678</v>
      </c>
      <c r="E71" s="1">
        <v>23532</v>
      </c>
      <c r="F71" s="116">
        <v>24525</v>
      </c>
      <c r="G71" s="116">
        <v>25269</v>
      </c>
      <c r="H71" s="116">
        <v>26759</v>
      </c>
      <c r="I71" s="116">
        <v>27759</v>
      </c>
      <c r="J71" s="1">
        <v>28535</v>
      </c>
      <c r="K71" s="21"/>
      <c r="L71" s="21"/>
      <c r="M71" s="121"/>
      <c r="N71" s="121"/>
      <c r="O71" s="121"/>
      <c r="P71" s="121"/>
      <c r="Q71" s="121"/>
      <c r="R71" s="21"/>
      <c r="S71" s="21"/>
      <c r="T71" s="115"/>
      <c r="U71" s="115"/>
      <c r="V71" s="115"/>
    </row>
    <row r="72" spans="1:22" x14ac:dyDescent="0.35">
      <c r="A72" s="21">
        <v>19</v>
      </c>
      <c r="B72" s="18">
        <v>21536</v>
      </c>
      <c r="C72" s="18">
        <v>22142</v>
      </c>
      <c r="D72" s="1">
        <v>22544</v>
      </c>
      <c r="E72" s="1">
        <v>22894</v>
      </c>
      <c r="F72" s="116">
        <v>23278</v>
      </c>
      <c r="G72" s="116">
        <v>24648</v>
      </c>
      <c r="H72" s="116">
        <v>25579</v>
      </c>
      <c r="I72" s="116">
        <v>27202</v>
      </c>
      <c r="J72" s="1">
        <v>27832</v>
      </c>
      <c r="K72" s="21"/>
      <c r="L72" s="21"/>
      <c r="M72" s="121"/>
      <c r="N72" s="121"/>
      <c r="O72" s="121"/>
      <c r="P72" s="121"/>
      <c r="Q72" s="121"/>
      <c r="R72" s="21"/>
      <c r="S72" s="21"/>
      <c r="T72" s="115"/>
      <c r="U72" s="115"/>
      <c r="V72" s="115"/>
    </row>
    <row r="73" spans="1:22" x14ac:dyDescent="0.35">
      <c r="A73" s="21">
        <v>20</v>
      </c>
      <c r="B73" s="18">
        <v>19391</v>
      </c>
      <c r="C73" s="18">
        <v>20640</v>
      </c>
      <c r="D73" s="1">
        <v>21797</v>
      </c>
      <c r="E73" s="1">
        <v>22441</v>
      </c>
      <c r="F73" s="116">
        <v>22641</v>
      </c>
      <c r="G73" s="116">
        <v>23266</v>
      </c>
      <c r="H73" s="116">
        <v>24929</v>
      </c>
      <c r="I73" s="116">
        <v>25832</v>
      </c>
      <c r="J73" s="1">
        <v>27005</v>
      </c>
      <c r="K73" s="21"/>
      <c r="L73" s="21"/>
      <c r="M73" s="121"/>
      <c r="N73" s="121"/>
      <c r="O73" s="121"/>
      <c r="P73" s="121"/>
      <c r="Q73" s="121"/>
      <c r="R73" s="21"/>
      <c r="S73" s="21"/>
      <c r="T73" s="115"/>
      <c r="U73" s="115"/>
      <c r="V73" s="115"/>
    </row>
    <row r="74" spans="1:22" x14ac:dyDescent="0.35">
      <c r="A74" s="21">
        <v>21</v>
      </c>
      <c r="B74" s="18">
        <v>18805</v>
      </c>
      <c r="C74" s="18">
        <v>18810</v>
      </c>
      <c r="D74" s="1">
        <v>20749</v>
      </c>
      <c r="E74" s="1">
        <v>21881</v>
      </c>
      <c r="F74" s="116">
        <v>22467</v>
      </c>
      <c r="G74" s="116">
        <v>22712</v>
      </c>
      <c r="H74" s="116">
        <v>23715</v>
      </c>
      <c r="I74" s="116">
        <v>25122</v>
      </c>
      <c r="J74" s="1">
        <v>25656</v>
      </c>
      <c r="K74" s="21"/>
      <c r="L74" s="21"/>
      <c r="M74" s="121"/>
      <c r="N74" s="121"/>
      <c r="O74" s="121"/>
      <c r="P74" s="121"/>
      <c r="Q74" s="121"/>
      <c r="R74" s="21"/>
      <c r="S74" s="21"/>
      <c r="T74" s="115"/>
      <c r="U74" s="115"/>
      <c r="V74" s="115"/>
    </row>
    <row r="75" spans="1:22" x14ac:dyDescent="0.35">
      <c r="A75" s="21">
        <v>22</v>
      </c>
      <c r="B75" s="18">
        <v>17714</v>
      </c>
      <c r="C75" s="18">
        <v>18281</v>
      </c>
      <c r="D75" s="1">
        <v>19047</v>
      </c>
      <c r="E75" s="1">
        <v>21154</v>
      </c>
      <c r="F75" s="116">
        <v>22148</v>
      </c>
      <c r="G75" s="116">
        <v>22914</v>
      </c>
      <c r="H75" s="116">
        <v>23694</v>
      </c>
      <c r="I75" s="116">
        <v>24208</v>
      </c>
      <c r="J75" s="1">
        <v>25277</v>
      </c>
      <c r="K75" s="21"/>
      <c r="L75" s="21"/>
      <c r="M75" s="121"/>
      <c r="N75" s="121"/>
      <c r="O75" s="121"/>
      <c r="P75" s="121"/>
      <c r="Q75" s="121"/>
      <c r="R75" s="21"/>
      <c r="S75" s="21"/>
      <c r="T75" s="115"/>
      <c r="U75" s="115"/>
      <c r="V75" s="115"/>
    </row>
    <row r="76" spans="1:22" x14ac:dyDescent="0.35">
      <c r="A76" s="21">
        <v>23</v>
      </c>
      <c r="B76" s="18">
        <v>16654</v>
      </c>
      <c r="C76" s="18">
        <v>17261</v>
      </c>
      <c r="D76" s="1">
        <v>18505</v>
      </c>
      <c r="E76" s="1">
        <v>19526</v>
      </c>
      <c r="F76" s="116">
        <v>21499</v>
      </c>
      <c r="G76" s="116">
        <v>22854</v>
      </c>
      <c r="H76" s="116">
        <v>23844</v>
      </c>
      <c r="I76" s="116">
        <v>23905</v>
      </c>
      <c r="J76" s="1">
        <v>24350</v>
      </c>
      <c r="K76" s="21"/>
      <c r="L76" s="21"/>
      <c r="M76" s="121"/>
      <c r="N76" s="121"/>
      <c r="O76" s="121"/>
      <c r="P76" s="121"/>
      <c r="Q76" s="121"/>
      <c r="R76" s="21"/>
      <c r="S76" s="21"/>
      <c r="T76" s="115"/>
      <c r="U76" s="115"/>
      <c r="V76" s="115"/>
    </row>
    <row r="77" spans="1:22" x14ac:dyDescent="0.35">
      <c r="A77" s="21">
        <v>24</v>
      </c>
      <c r="B77" s="18">
        <v>16288</v>
      </c>
      <c r="C77" s="18">
        <v>16532</v>
      </c>
      <c r="D77" s="1">
        <v>17716</v>
      </c>
      <c r="E77" s="1">
        <v>19088</v>
      </c>
      <c r="F77" s="116">
        <v>20105</v>
      </c>
      <c r="G77" s="116">
        <v>22447</v>
      </c>
      <c r="H77" s="116">
        <v>23866</v>
      </c>
      <c r="I77" s="116">
        <v>23773</v>
      </c>
      <c r="J77" s="1">
        <v>23570</v>
      </c>
      <c r="K77" s="21"/>
      <c r="L77" s="21"/>
      <c r="M77" s="121"/>
      <c r="N77" s="121"/>
      <c r="O77" s="121"/>
      <c r="P77" s="121"/>
      <c r="Q77" s="121"/>
      <c r="R77" s="21"/>
      <c r="S77" s="21"/>
      <c r="T77" s="115"/>
      <c r="U77" s="115"/>
      <c r="V77" s="115"/>
    </row>
    <row r="78" spans="1:22" x14ac:dyDescent="0.35">
      <c r="A78" s="21">
        <v>25</v>
      </c>
      <c r="B78" s="18">
        <v>16007</v>
      </c>
      <c r="C78" s="18">
        <v>16525</v>
      </c>
      <c r="D78" s="1">
        <v>17542</v>
      </c>
      <c r="E78" s="1">
        <v>18583</v>
      </c>
      <c r="F78" s="116">
        <v>19970</v>
      </c>
      <c r="G78" s="116">
        <v>21536</v>
      </c>
      <c r="H78" s="116">
        <v>23540</v>
      </c>
      <c r="I78" s="116">
        <v>23581</v>
      </c>
      <c r="J78" s="1">
        <v>23382</v>
      </c>
      <c r="K78" s="21"/>
      <c r="L78" s="21"/>
      <c r="M78" s="121"/>
      <c r="N78" s="121"/>
      <c r="O78" s="121"/>
      <c r="P78" s="121"/>
      <c r="Q78" s="121"/>
      <c r="R78" s="21"/>
      <c r="S78" s="21"/>
      <c r="T78" s="115"/>
      <c r="U78" s="115"/>
      <c r="V78" s="115"/>
    </row>
    <row r="79" spans="1:22" x14ac:dyDescent="0.35">
      <c r="A79" s="21">
        <v>26</v>
      </c>
      <c r="B79" s="18">
        <v>15953</v>
      </c>
      <c r="C79" s="18">
        <v>16480</v>
      </c>
      <c r="D79" s="1">
        <v>17806</v>
      </c>
      <c r="E79" s="1">
        <v>18789</v>
      </c>
      <c r="F79" s="116">
        <v>19926</v>
      </c>
      <c r="G79" s="116">
        <v>21618</v>
      </c>
      <c r="H79" s="116">
        <v>22794</v>
      </c>
      <c r="I79" s="116">
        <v>23460</v>
      </c>
      <c r="J79" s="1">
        <v>23461</v>
      </c>
      <c r="K79" s="21"/>
      <c r="L79" s="21"/>
      <c r="M79" s="121"/>
      <c r="N79" s="121"/>
      <c r="O79" s="121"/>
      <c r="P79" s="121"/>
      <c r="Q79" s="121"/>
      <c r="R79" s="21"/>
      <c r="S79" s="21"/>
      <c r="T79" s="115"/>
      <c r="U79" s="115"/>
      <c r="V79" s="115"/>
    </row>
    <row r="80" spans="1:22" x14ac:dyDescent="0.35">
      <c r="A80" s="21">
        <v>27</v>
      </c>
      <c r="B80" s="18">
        <v>16009</v>
      </c>
      <c r="C80" s="18">
        <v>16783</v>
      </c>
      <c r="D80" s="1">
        <v>18123</v>
      </c>
      <c r="E80" s="1">
        <v>19522</v>
      </c>
      <c r="F80" s="116">
        <v>20312</v>
      </c>
      <c r="G80" s="116">
        <v>21819</v>
      </c>
      <c r="H80" s="116">
        <v>23528</v>
      </c>
      <c r="I80" s="116">
        <v>23426</v>
      </c>
      <c r="J80" s="1">
        <v>23931</v>
      </c>
      <c r="K80" s="21"/>
      <c r="L80" s="21"/>
      <c r="M80" s="121"/>
      <c r="N80" s="121"/>
      <c r="O80" s="121"/>
      <c r="P80" s="121"/>
      <c r="Q80" s="121"/>
      <c r="R80" s="21"/>
      <c r="S80" s="21"/>
      <c r="T80" s="115"/>
      <c r="U80" s="115"/>
      <c r="V80" s="115"/>
    </row>
    <row r="81" spans="1:24" x14ac:dyDescent="0.35">
      <c r="A81" s="21">
        <v>28</v>
      </c>
      <c r="B81" s="18">
        <v>17010</v>
      </c>
      <c r="C81" s="18">
        <v>16896</v>
      </c>
      <c r="D81" s="1">
        <v>18718</v>
      </c>
      <c r="E81" s="1">
        <v>20072</v>
      </c>
      <c r="F81" s="116">
        <v>21345</v>
      </c>
      <c r="G81" s="116">
        <v>22488</v>
      </c>
      <c r="H81" s="116">
        <v>24296</v>
      </c>
      <c r="I81" s="116">
        <v>24932</v>
      </c>
      <c r="J81" s="1">
        <v>24571</v>
      </c>
      <c r="K81" s="21"/>
      <c r="L81" s="21"/>
      <c r="M81" s="121"/>
      <c r="N81" s="121"/>
      <c r="O81" s="121"/>
      <c r="P81" s="121"/>
      <c r="Q81" s="121"/>
      <c r="R81" s="21"/>
      <c r="S81" s="21"/>
      <c r="T81" s="115"/>
      <c r="U81" s="115"/>
      <c r="V81" s="115"/>
    </row>
    <row r="82" spans="1:24" x14ac:dyDescent="0.35">
      <c r="A82" s="21">
        <v>29</v>
      </c>
      <c r="B82" s="18">
        <v>18399</v>
      </c>
      <c r="C82" s="18">
        <v>18073</v>
      </c>
      <c r="D82" s="1">
        <v>19053</v>
      </c>
      <c r="E82" s="1">
        <v>20855</v>
      </c>
      <c r="F82" s="116">
        <v>22095</v>
      </c>
      <c r="G82" s="116">
        <v>23728</v>
      </c>
      <c r="H82" s="116">
        <v>25229</v>
      </c>
      <c r="I82" s="116">
        <v>25875</v>
      </c>
      <c r="J82" s="1">
        <v>26194</v>
      </c>
      <c r="K82" s="21"/>
      <c r="L82" s="21"/>
      <c r="M82" s="121"/>
      <c r="N82" s="121"/>
      <c r="O82" s="121"/>
      <c r="P82" s="121"/>
      <c r="Q82" s="121"/>
      <c r="R82" s="21"/>
      <c r="S82" s="21"/>
      <c r="T82" s="115"/>
      <c r="U82" s="115"/>
      <c r="V82" s="115"/>
    </row>
    <row r="83" spans="1:24" x14ac:dyDescent="0.35">
      <c r="A83" s="21">
        <v>30</v>
      </c>
      <c r="B83" s="18">
        <v>20314</v>
      </c>
      <c r="C83" s="18">
        <v>19615</v>
      </c>
      <c r="D83" s="1">
        <v>20349</v>
      </c>
      <c r="E83" s="1">
        <v>21365</v>
      </c>
      <c r="F83" s="116">
        <v>22811</v>
      </c>
      <c r="G83" s="116">
        <v>24559</v>
      </c>
      <c r="H83" s="116">
        <v>26636</v>
      </c>
      <c r="I83" s="116">
        <v>27169</v>
      </c>
      <c r="J83" s="1">
        <v>27220</v>
      </c>
      <c r="K83" s="21"/>
      <c r="L83" s="21"/>
      <c r="M83" s="121"/>
      <c r="N83" s="121"/>
      <c r="O83" s="121"/>
      <c r="P83" s="121"/>
      <c r="Q83" s="121"/>
      <c r="R83" s="21"/>
      <c r="S83" s="21"/>
      <c r="T83" s="115"/>
      <c r="U83" s="115"/>
      <c r="V83" s="115"/>
    </row>
    <row r="84" spans="1:24" x14ac:dyDescent="0.35">
      <c r="A84" s="21">
        <v>31</v>
      </c>
      <c r="B84" s="18">
        <v>21961</v>
      </c>
      <c r="C84" s="18">
        <v>21392</v>
      </c>
      <c r="D84" s="1">
        <v>21964</v>
      </c>
      <c r="E84" s="1">
        <v>22655</v>
      </c>
      <c r="F84" s="116">
        <v>23126</v>
      </c>
      <c r="G84" s="116">
        <v>25010</v>
      </c>
      <c r="H84" s="116">
        <v>27390</v>
      </c>
      <c r="I84" s="116">
        <v>28642</v>
      </c>
      <c r="J84" s="1">
        <v>28597</v>
      </c>
      <c r="K84" s="21"/>
      <c r="L84" s="21"/>
      <c r="M84" s="121"/>
      <c r="N84" s="121"/>
      <c r="O84" s="121"/>
      <c r="P84" s="121"/>
      <c r="Q84" s="121"/>
      <c r="R84" s="21"/>
      <c r="S84" s="21"/>
      <c r="T84" s="115"/>
      <c r="U84" s="115"/>
      <c r="V84" s="115"/>
    </row>
    <row r="85" spans="1:24" x14ac:dyDescent="0.35">
      <c r="A85" s="21">
        <v>32</v>
      </c>
      <c r="B85" s="18">
        <v>23972</v>
      </c>
      <c r="C85" s="18">
        <v>23105</v>
      </c>
      <c r="D85" s="1">
        <v>23701</v>
      </c>
      <c r="E85" s="1">
        <v>24209</v>
      </c>
      <c r="F85" s="116">
        <v>24354</v>
      </c>
      <c r="G85" s="116">
        <v>25245</v>
      </c>
      <c r="H85" s="116">
        <v>27788</v>
      </c>
      <c r="I85" s="116">
        <v>29484</v>
      </c>
      <c r="J85" s="1">
        <v>30121</v>
      </c>
      <c r="K85" s="21"/>
      <c r="L85" s="21"/>
      <c r="M85" s="121"/>
      <c r="N85" s="121"/>
      <c r="O85" s="121"/>
      <c r="P85" s="121"/>
      <c r="Q85" s="121"/>
      <c r="R85" s="21"/>
      <c r="S85" s="21"/>
      <c r="T85" s="115"/>
      <c r="U85" s="115"/>
      <c r="V85" s="115"/>
    </row>
    <row r="86" spans="1:24" x14ac:dyDescent="0.35">
      <c r="A86" s="21">
        <v>33</v>
      </c>
      <c r="B86" s="18">
        <v>27275</v>
      </c>
      <c r="C86" s="18">
        <v>25115</v>
      </c>
      <c r="D86" s="1">
        <v>25312</v>
      </c>
      <c r="E86" s="1">
        <v>25996</v>
      </c>
      <c r="F86" s="116">
        <v>25953</v>
      </c>
      <c r="G86" s="116">
        <v>26662</v>
      </c>
      <c r="H86" s="116">
        <v>28032</v>
      </c>
      <c r="I86" s="116">
        <v>29830</v>
      </c>
      <c r="J86" s="1">
        <v>30818</v>
      </c>
      <c r="K86" s="21"/>
      <c r="L86" s="21"/>
      <c r="M86" s="121"/>
      <c r="N86" s="121"/>
      <c r="O86" s="121"/>
      <c r="P86" s="121"/>
      <c r="Q86" s="121"/>
      <c r="R86" s="21"/>
      <c r="S86" s="21"/>
      <c r="T86" s="115"/>
      <c r="U86" s="115"/>
      <c r="V86" s="115"/>
    </row>
    <row r="87" spans="1:24" x14ac:dyDescent="0.35">
      <c r="A87" s="21">
        <v>34</v>
      </c>
      <c r="B87" s="18">
        <v>30173</v>
      </c>
      <c r="C87" s="18">
        <v>28598</v>
      </c>
      <c r="D87" s="1">
        <v>27493</v>
      </c>
      <c r="E87" s="1">
        <v>27541</v>
      </c>
      <c r="F87" s="116">
        <v>27719</v>
      </c>
      <c r="G87" s="116">
        <v>28248</v>
      </c>
      <c r="H87" s="116">
        <v>29374</v>
      </c>
      <c r="I87" s="116">
        <v>30164</v>
      </c>
      <c r="J87" s="1">
        <v>31327</v>
      </c>
      <c r="K87" s="22">
        <v>278</v>
      </c>
      <c r="L87" s="18">
        <v>93</v>
      </c>
      <c r="M87" s="1">
        <v>729</v>
      </c>
      <c r="N87" s="1">
        <v>477</v>
      </c>
      <c r="O87" s="1">
        <v>102</v>
      </c>
      <c r="P87" s="1">
        <v>139</v>
      </c>
      <c r="Q87" s="100">
        <v>6108.45</v>
      </c>
      <c r="R87" s="125">
        <v>5394.340000000002</v>
      </c>
      <c r="S87" s="125">
        <v>14750.929999999997</v>
      </c>
      <c r="T87" s="134">
        <v>11988.199999999995</v>
      </c>
      <c r="U87" s="134">
        <v>3181.18</v>
      </c>
      <c r="V87" s="134">
        <v>3656.7900000000004</v>
      </c>
      <c r="X87" s="135"/>
    </row>
    <row r="88" spans="1:24" x14ac:dyDescent="0.35">
      <c r="A88" s="21">
        <v>35</v>
      </c>
      <c r="B88" s="18">
        <v>32952</v>
      </c>
      <c r="C88" s="18">
        <v>31106</v>
      </c>
      <c r="D88" s="1">
        <v>30655</v>
      </c>
      <c r="E88" s="1">
        <v>29498</v>
      </c>
      <c r="F88" s="116">
        <v>29173</v>
      </c>
      <c r="G88" s="116">
        <v>29960</v>
      </c>
      <c r="H88" s="116">
        <v>30804</v>
      </c>
      <c r="I88" s="116">
        <v>31526</v>
      </c>
      <c r="J88" s="1">
        <v>31531</v>
      </c>
      <c r="K88" s="131">
        <v>1816</v>
      </c>
      <c r="L88" s="1">
        <v>1521</v>
      </c>
      <c r="M88" s="1">
        <v>2244</v>
      </c>
      <c r="N88" s="1">
        <v>2534</v>
      </c>
      <c r="O88" s="1">
        <v>1953</v>
      </c>
      <c r="P88" s="1">
        <v>1772</v>
      </c>
      <c r="Q88" s="100">
        <v>56163.439999999995</v>
      </c>
      <c r="R88" s="125">
        <v>51963.753636363646</v>
      </c>
      <c r="S88" s="125">
        <v>79267.730000000083</v>
      </c>
      <c r="T88" s="134">
        <v>90306.089999999895</v>
      </c>
      <c r="U88" s="134">
        <v>73188.640000000014</v>
      </c>
      <c r="V88" s="134">
        <v>65737.760000000024</v>
      </c>
      <c r="X88" s="135"/>
    </row>
    <row r="89" spans="1:24" x14ac:dyDescent="0.35">
      <c r="A89" s="21">
        <v>36</v>
      </c>
      <c r="B89" s="18">
        <v>33886</v>
      </c>
      <c r="C89" s="18">
        <v>33146</v>
      </c>
      <c r="D89" s="1">
        <v>32538</v>
      </c>
      <c r="E89" s="1">
        <v>31935</v>
      </c>
      <c r="F89" s="116">
        <v>30504</v>
      </c>
      <c r="G89" s="116">
        <v>30696</v>
      </c>
      <c r="H89" s="116">
        <v>31750</v>
      </c>
      <c r="I89" s="116">
        <v>32232</v>
      </c>
      <c r="J89" s="1">
        <v>32400</v>
      </c>
      <c r="K89" s="131">
        <v>2922</v>
      </c>
      <c r="L89" s="1">
        <v>2649</v>
      </c>
      <c r="M89" s="1">
        <v>3147</v>
      </c>
      <c r="N89" s="1">
        <v>3730</v>
      </c>
      <c r="O89" s="1">
        <v>3648</v>
      </c>
      <c r="P89" s="1">
        <v>3307</v>
      </c>
      <c r="Q89" s="100">
        <v>120845.22</v>
      </c>
      <c r="R89" s="125">
        <v>119314.06772727266</v>
      </c>
      <c r="S89" s="125">
        <v>161391.0399999996</v>
      </c>
      <c r="T89" s="134">
        <v>187110.94000000029</v>
      </c>
      <c r="U89" s="134">
        <v>171072.96999999971</v>
      </c>
      <c r="V89" s="134">
        <v>166461.53000000029</v>
      </c>
      <c r="X89" s="135"/>
    </row>
    <row r="90" spans="1:24" x14ac:dyDescent="0.35">
      <c r="A90" s="21">
        <v>37</v>
      </c>
      <c r="B90" s="18">
        <v>34085</v>
      </c>
      <c r="C90" s="18">
        <v>34136</v>
      </c>
      <c r="D90" s="1">
        <v>34301</v>
      </c>
      <c r="E90" s="1">
        <v>33879</v>
      </c>
      <c r="F90" s="116">
        <v>32873</v>
      </c>
      <c r="G90" s="116">
        <v>31905</v>
      </c>
      <c r="H90" s="116">
        <v>32338</v>
      </c>
      <c r="I90" s="116">
        <v>33172</v>
      </c>
      <c r="J90" s="1">
        <v>33042</v>
      </c>
      <c r="K90" s="22">
        <v>3644</v>
      </c>
      <c r="L90" s="22">
        <v>3725</v>
      </c>
      <c r="M90" s="131">
        <v>4023</v>
      </c>
      <c r="N90" s="131">
        <v>4496</v>
      </c>
      <c r="O90" s="131">
        <v>4726</v>
      </c>
      <c r="P90" s="131">
        <v>4731</v>
      </c>
      <c r="Q90" s="100">
        <v>205182.32999999981</v>
      </c>
      <c r="R90" s="125">
        <v>206775.20909090893</v>
      </c>
      <c r="S90" s="125">
        <v>269076.92999999993</v>
      </c>
      <c r="T90" s="134">
        <v>295640.04000000126</v>
      </c>
      <c r="U90" s="134">
        <v>301637.86000000092</v>
      </c>
      <c r="V90" s="134">
        <v>300117.67000000173</v>
      </c>
      <c r="X90" s="135"/>
    </row>
    <row r="91" spans="1:24" x14ac:dyDescent="0.35">
      <c r="A91" s="21">
        <v>38</v>
      </c>
      <c r="B91" s="18">
        <v>34191</v>
      </c>
      <c r="C91" s="18">
        <v>34169</v>
      </c>
      <c r="D91" s="1">
        <v>35209</v>
      </c>
      <c r="E91" s="1">
        <v>35278</v>
      </c>
      <c r="F91" s="116">
        <v>34719</v>
      </c>
      <c r="G91" s="116">
        <v>34139</v>
      </c>
      <c r="H91" s="116">
        <v>33371</v>
      </c>
      <c r="I91" s="116">
        <v>33582</v>
      </c>
      <c r="J91" s="1">
        <v>33929</v>
      </c>
      <c r="K91" s="22">
        <v>3907</v>
      </c>
      <c r="L91" s="22">
        <v>4517</v>
      </c>
      <c r="M91" s="131">
        <v>4718</v>
      </c>
      <c r="N91" s="131">
        <v>5311</v>
      </c>
      <c r="O91" s="131">
        <v>5478</v>
      </c>
      <c r="P91" s="131">
        <v>5588</v>
      </c>
      <c r="Q91" s="100">
        <v>260155.8399999993</v>
      </c>
      <c r="R91" s="125">
        <v>309416.30116161553</v>
      </c>
      <c r="S91" s="125">
        <v>383502.6200000011</v>
      </c>
      <c r="T91" s="134">
        <v>428301.44000000291</v>
      </c>
      <c r="U91" s="134">
        <v>426014.98000000085</v>
      </c>
      <c r="V91" s="134">
        <v>455132.06000000134</v>
      </c>
      <c r="X91" s="135"/>
    </row>
    <row r="92" spans="1:24" x14ac:dyDescent="0.35">
      <c r="A92" s="21">
        <v>39</v>
      </c>
      <c r="B92" s="18">
        <v>33415</v>
      </c>
      <c r="C92" s="18">
        <v>34208</v>
      </c>
      <c r="D92" s="1">
        <v>35088</v>
      </c>
      <c r="E92" s="1">
        <v>36165</v>
      </c>
      <c r="F92" s="116">
        <v>35984</v>
      </c>
      <c r="G92" s="116">
        <v>35881</v>
      </c>
      <c r="H92" s="116">
        <v>35530</v>
      </c>
      <c r="I92" s="116">
        <v>34508</v>
      </c>
      <c r="J92" s="1">
        <v>34291</v>
      </c>
      <c r="K92" s="22">
        <v>3937</v>
      </c>
      <c r="L92" s="22">
        <v>4623</v>
      </c>
      <c r="M92" s="131">
        <v>5064</v>
      </c>
      <c r="N92" s="131">
        <v>5843</v>
      </c>
      <c r="O92" s="131">
        <v>6005</v>
      </c>
      <c r="P92" s="131">
        <v>6227</v>
      </c>
      <c r="Q92" s="100">
        <v>329737.70999999973</v>
      </c>
      <c r="R92" s="125">
        <v>382158.07954545354</v>
      </c>
      <c r="S92" s="125">
        <v>493424.5500000004</v>
      </c>
      <c r="T92" s="134">
        <v>552016.83000000508</v>
      </c>
      <c r="U92" s="134">
        <v>585724.76000000187</v>
      </c>
      <c r="V92" s="134">
        <v>608386.15000000328</v>
      </c>
      <c r="X92" s="135"/>
    </row>
    <row r="93" spans="1:24" x14ac:dyDescent="0.35">
      <c r="A93" s="21">
        <v>40</v>
      </c>
      <c r="B93" s="18">
        <v>33768</v>
      </c>
      <c r="C93" s="18">
        <v>33307</v>
      </c>
      <c r="D93" s="1">
        <v>35064</v>
      </c>
      <c r="E93" s="1">
        <v>35908</v>
      </c>
      <c r="F93" s="116">
        <v>36707</v>
      </c>
      <c r="G93" s="116">
        <v>37046</v>
      </c>
      <c r="H93" s="116">
        <v>37029</v>
      </c>
      <c r="I93" s="116">
        <v>36642</v>
      </c>
      <c r="J93" s="1">
        <v>35191</v>
      </c>
      <c r="K93" s="22">
        <v>3513</v>
      </c>
      <c r="L93" s="22">
        <v>4662</v>
      </c>
      <c r="M93" s="131">
        <v>5008</v>
      </c>
      <c r="N93" s="131">
        <v>6185</v>
      </c>
      <c r="O93" s="131">
        <v>6682</v>
      </c>
      <c r="P93" s="131">
        <v>6618</v>
      </c>
      <c r="Q93" s="100">
        <v>372507.72999999986</v>
      </c>
      <c r="R93" s="125">
        <v>442348.84909090865</v>
      </c>
      <c r="S93" s="125">
        <v>575892.64999999944</v>
      </c>
      <c r="T93" s="134">
        <v>675116.67000000342</v>
      </c>
      <c r="U93" s="134">
        <v>750650.64000000013</v>
      </c>
      <c r="V93" s="134">
        <v>786899.68000000028</v>
      </c>
      <c r="X93" s="135"/>
    </row>
    <row r="94" spans="1:24" x14ac:dyDescent="0.35">
      <c r="A94" s="21">
        <v>41</v>
      </c>
      <c r="B94" s="18">
        <v>34158</v>
      </c>
      <c r="C94" s="18">
        <v>33652</v>
      </c>
      <c r="D94" s="1">
        <v>34083</v>
      </c>
      <c r="E94" s="1">
        <v>35702</v>
      </c>
      <c r="F94" s="116">
        <v>36305</v>
      </c>
      <c r="G94" s="116">
        <v>37694</v>
      </c>
      <c r="H94" s="116">
        <v>38020</v>
      </c>
      <c r="I94" s="116">
        <v>37986</v>
      </c>
      <c r="J94" s="1">
        <v>37285</v>
      </c>
      <c r="K94" s="22">
        <v>3048</v>
      </c>
      <c r="L94" s="22">
        <v>4071</v>
      </c>
      <c r="M94" s="131">
        <v>4855</v>
      </c>
      <c r="N94" s="131">
        <v>6083</v>
      </c>
      <c r="O94" s="131">
        <v>7018</v>
      </c>
      <c r="P94" s="131">
        <v>7253</v>
      </c>
      <c r="Q94" s="100">
        <v>370791.34999999986</v>
      </c>
      <c r="R94" s="125">
        <v>481186.25181818212</v>
      </c>
      <c r="S94" s="125">
        <v>651607.58999999985</v>
      </c>
      <c r="T94" s="134">
        <v>772553.63000000257</v>
      </c>
      <c r="U94" s="134">
        <v>883946.37000000069</v>
      </c>
      <c r="V94" s="134">
        <v>973959.46000000287</v>
      </c>
      <c r="X94" s="135"/>
    </row>
    <row r="95" spans="1:24" x14ac:dyDescent="0.35">
      <c r="A95" s="21">
        <v>42</v>
      </c>
      <c r="B95" s="18">
        <v>33986</v>
      </c>
      <c r="C95" s="18">
        <v>34038</v>
      </c>
      <c r="D95" s="1">
        <v>34302</v>
      </c>
      <c r="E95" s="1">
        <v>34714</v>
      </c>
      <c r="F95" s="116">
        <v>36067</v>
      </c>
      <c r="G95" s="116">
        <v>37171</v>
      </c>
      <c r="H95" s="116">
        <v>38594</v>
      </c>
      <c r="I95" s="116">
        <v>38955</v>
      </c>
      <c r="J95" s="1">
        <v>38502</v>
      </c>
      <c r="K95" s="22">
        <v>2721</v>
      </c>
      <c r="L95" s="22">
        <v>3659</v>
      </c>
      <c r="M95" s="131">
        <v>4353</v>
      </c>
      <c r="N95" s="131">
        <v>5781</v>
      </c>
      <c r="O95" s="131">
        <v>6727</v>
      </c>
      <c r="P95" s="131">
        <v>7552</v>
      </c>
      <c r="Q95" s="100">
        <v>387937.35999999964</v>
      </c>
      <c r="R95" s="125">
        <v>513730.39752525243</v>
      </c>
      <c r="S95" s="125">
        <v>695134.44999999867</v>
      </c>
      <c r="T95" s="134">
        <v>834627.06000000087</v>
      </c>
      <c r="U95" s="134">
        <v>986895.67999999947</v>
      </c>
      <c r="V95" s="134">
        <v>1138298.3900000076</v>
      </c>
      <c r="X95" s="135"/>
    </row>
    <row r="96" spans="1:24" x14ac:dyDescent="0.35">
      <c r="A96" s="21">
        <v>43</v>
      </c>
      <c r="B96" s="18">
        <v>34133</v>
      </c>
      <c r="C96" s="18">
        <v>33836</v>
      </c>
      <c r="D96" s="1">
        <v>34580</v>
      </c>
      <c r="E96" s="1">
        <v>34821</v>
      </c>
      <c r="F96" s="116">
        <v>35005</v>
      </c>
      <c r="G96" s="116">
        <v>36895</v>
      </c>
      <c r="H96" s="116">
        <v>38035</v>
      </c>
      <c r="I96" s="116">
        <v>39425</v>
      </c>
      <c r="J96" s="1">
        <v>39415</v>
      </c>
      <c r="K96" s="22">
        <v>2528</v>
      </c>
      <c r="L96" s="22">
        <v>3245</v>
      </c>
      <c r="M96" s="131">
        <v>3893</v>
      </c>
      <c r="N96" s="131">
        <v>5258</v>
      </c>
      <c r="O96" s="131">
        <v>6619</v>
      </c>
      <c r="P96" s="131">
        <v>7280</v>
      </c>
      <c r="Q96" s="100">
        <v>404380.57999999984</v>
      </c>
      <c r="R96" s="125">
        <v>517340.53419191984</v>
      </c>
      <c r="S96" s="125">
        <v>709661.02999999945</v>
      </c>
      <c r="T96" s="134">
        <v>876322.32000000123</v>
      </c>
      <c r="U96" s="134">
        <v>1057403.9199999988</v>
      </c>
      <c r="V96" s="134">
        <v>1256164.7500000049</v>
      </c>
      <c r="X96" s="135"/>
    </row>
    <row r="97" spans="1:28" x14ac:dyDescent="0.35">
      <c r="A97" s="21">
        <v>44</v>
      </c>
      <c r="B97" s="18">
        <v>33781</v>
      </c>
      <c r="C97" s="18">
        <v>34011</v>
      </c>
      <c r="D97" s="1">
        <v>34307</v>
      </c>
      <c r="E97" s="1">
        <v>35043</v>
      </c>
      <c r="F97" s="116">
        <v>34956</v>
      </c>
      <c r="G97" s="116">
        <v>35860</v>
      </c>
      <c r="H97" s="116">
        <v>37597</v>
      </c>
      <c r="I97" s="116">
        <v>38702</v>
      </c>
      <c r="J97" s="1">
        <v>39825</v>
      </c>
      <c r="K97" s="22">
        <v>2339</v>
      </c>
      <c r="L97" s="22">
        <v>2901</v>
      </c>
      <c r="M97" s="131">
        <v>3454</v>
      </c>
      <c r="N97" s="131">
        <v>4560</v>
      </c>
      <c r="O97" s="131">
        <v>5850</v>
      </c>
      <c r="P97" s="131">
        <v>7125</v>
      </c>
      <c r="Q97" s="100">
        <v>416103.53999999992</v>
      </c>
      <c r="R97" s="125">
        <v>497050.85181818192</v>
      </c>
      <c r="S97" s="125">
        <v>695171.57999999938</v>
      </c>
      <c r="T97" s="134">
        <v>885806.23000000149</v>
      </c>
      <c r="U97" s="134">
        <v>1086342.1200000001</v>
      </c>
      <c r="V97" s="134">
        <v>1335463.6700000048</v>
      </c>
      <c r="X97" s="135"/>
    </row>
    <row r="98" spans="1:28" x14ac:dyDescent="0.35">
      <c r="A98" s="21">
        <v>45</v>
      </c>
      <c r="B98" s="18">
        <v>33016</v>
      </c>
      <c r="C98" s="18">
        <v>33597</v>
      </c>
      <c r="D98" s="1">
        <v>34454</v>
      </c>
      <c r="E98" s="1">
        <v>34691</v>
      </c>
      <c r="F98" s="116">
        <v>35235</v>
      </c>
      <c r="G98" s="116">
        <v>35606</v>
      </c>
      <c r="H98" s="116">
        <v>36397</v>
      </c>
      <c r="I98" s="116">
        <v>38196</v>
      </c>
      <c r="J98" s="1">
        <v>38946</v>
      </c>
      <c r="K98" s="22">
        <v>2047</v>
      </c>
      <c r="L98" s="22">
        <v>2720</v>
      </c>
      <c r="M98" s="131">
        <v>3194</v>
      </c>
      <c r="N98" s="131">
        <v>4135</v>
      </c>
      <c r="O98" s="131">
        <v>5296</v>
      </c>
      <c r="P98" s="131">
        <v>6190</v>
      </c>
      <c r="Q98" s="100">
        <v>403597.16000000003</v>
      </c>
      <c r="R98" s="125">
        <v>533346.94515151449</v>
      </c>
      <c r="S98" s="125">
        <v>710275.61999999953</v>
      </c>
      <c r="T98" s="134">
        <v>883206.15000000107</v>
      </c>
      <c r="U98" s="134">
        <v>1116721.0199999986</v>
      </c>
      <c r="V98" s="134">
        <v>1325631.9400000048</v>
      </c>
      <c r="X98" s="135"/>
      <c r="Y98" s="1"/>
      <c r="AB98" s="1"/>
    </row>
    <row r="99" spans="1:28" x14ac:dyDescent="0.35">
      <c r="A99" s="21">
        <v>46</v>
      </c>
      <c r="B99" s="18">
        <v>32022</v>
      </c>
      <c r="C99" s="18">
        <v>32844</v>
      </c>
      <c r="D99" s="1">
        <v>34018</v>
      </c>
      <c r="E99" s="1">
        <v>34798</v>
      </c>
      <c r="F99" s="116">
        <v>34844</v>
      </c>
      <c r="G99" s="116">
        <v>35766</v>
      </c>
      <c r="H99" s="116">
        <v>36148</v>
      </c>
      <c r="I99" s="116">
        <v>37013</v>
      </c>
      <c r="J99" s="1">
        <v>38450</v>
      </c>
      <c r="K99" s="22">
        <v>1886</v>
      </c>
      <c r="L99" s="22">
        <v>2404</v>
      </c>
      <c r="M99" s="131">
        <v>2861</v>
      </c>
      <c r="N99" s="131">
        <v>3763</v>
      </c>
      <c r="O99" s="131">
        <v>4748</v>
      </c>
      <c r="P99" s="131">
        <v>5728</v>
      </c>
      <c r="Q99" s="100">
        <v>392748.86</v>
      </c>
      <c r="R99" s="125">
        <v>522356.44651515211</v>
      </c>
      <c r="S99" s="125">
        <v>708399.15999999992</v>
      </c>
      <c r="T99" s="134">
        <v>871580.78000000142</v>
      </c>
      <c r="U99" s="134">
        <v>1096104.1899999985</v>
      </c>
      <c r="V99" s="134">
        <v>1395740.7000000051</v>
      </c>
      <c r="X99" s="135"/>
      <c r="Y99" s="1"/>
    </row>
    <row r="100" spans="1:28" x14ac:dyDescent="0.35">
      <c r="A100" s="21">
        <v>47</v>
      </c>
      <c r="B100" s="18">
        <v>30865</v>
      </c>
      <c r="C100" s="18">
        <v>31794</v>
      </c>
      <c r="D100" s="1">
        <v>33105</v>
      </c>
      <c r="E100" s="1">
        <v>34368</v>
      </c>
      <c r="F100" s="116">
        <v>34916</v>
      </c>
      <c r="G100" s="116">
        <v>35327</v>
      </c>
      <c r="H100" s="116">
        <v>36214</v>
      </c>
      <c r="I100" s="116">
        <v>36621</v>
      </c>
      <c r="J100" s="1">
        <v>37198</v>
      </c>
      <c r="K100" s="22">
        <v>1799</v>
      </c>
      <c r="L100" s="22">
        <v>2259</v>
      </c>
      <c r="M100" s="131">
        <v>2620</v>
      </c>
      <c r="N100" s="131">
        <v>3420</v>
      </c>
      <c r="O100" s="131">
        <v>4206</v>
      </c>
      <c r="P100" s="131">
        <v>5014</v>
      </c>
      <c r="Q100" s="100">
        <v>398945.45000000024</v>
      </c>
      <c r="R100" s="125">
        <v>505053.17858585872</v>
      </c>
      <c r="S100" s="125">
        <v>701347.01999999909</v>
      </c>
      <c r="T100" s="134">
        <v>874804.13000000152</v>
      </c>
      <c r="U100" s="134">
        <v>1098739.6399999999</v>
      </c>
      <c r="V100" s="134">
        <v>1319402.0400000049</v>
      </c>
      <c r="X100" s="135"/>
      <c r="Y100" s="1"/>
    </row>
    <row r="101" spans="1:28" x14ac:dyDescent="0.35">
      <c r="A101" s="21">
        <v>48</v>
      </c>
      <c r="B101" s="18">
        <v>30302</v>
      </c>
      <c r="C101" s="18">
        <v>30604</v>
      </c>
      <c r="D101" s="1">
        <v>32107</v>
      </c>
      <c r="E101" s="1">
        <v>33463</v>
      </c>
      <c r="F101" s="116">
        <v>34530</v>
      </c>
      <c r="G101" s="116">
        <v>35449</v>
      </c>
      <c r="H101" s="116">
        <v>35783</v>
      </c>
      <c r="I101" s="116">
        <v>36697</v>
      </c>
      <c r="J101" s="1">
        <v>36765</v>
      </c>
      <c r="K101" s="22">
        <v>1628</v>
      </c>
      <c r="L101" s="22">
        <v>2110</v>
      </c>
      <c r="M101" s="131">
        <v>2492</v>
      </c>
      <c r="N101" s="131">
        <v>3078</v>
      </c>
      <c r="O101" s="131">
        <v>3917</v>
      </c>
      <c r="P101" s="131">
        <v>4565</v>
      </c>
      <c r="Q101" s="100">
        <v>384508.6399999999</v>
      </c>
      <c r="R101" s="125">
        <v>515389.409090909</v>
      </c>
      <c r="S101" s="125">
        <v>697725.80999999889</v>
      </c>
      <c r="T101" s="134">
        <v>860660.27000000118</v>
      </c>
      <c r="U101" s="134">
        <v>1086976.9299999997</v>
      </c>
      <c r="V101" s="134">
        <v>1325047.0200000049</v>
      </c>
      <c r="X101" s="135"/>
      <c r="Y101" s="1"/>
    </row>
    <row r="102" spans="1:28" x14ac:dyDescent="0.35">
      <c r="A102" s="21">
        <v>49</v>
      </c>
      <c r="B102" s="18">
        <v>30114</v>
      </c>
      <c r="C102" s="18">
        <v>30134</v>
      </c>
      <c r="D102" s="1">
        <v>30848</v>
      </c>
      <c r="E102" s="1">
        <v>32378</v>
      </c>
      <c r="F102" s="116">
        <v>33488</v>
      </c>
      <c r="G102" s="116">
        <v>34933</v>
      </c>
      <c r="H102" s="116">
        <v>35855</v>
      </c>
      <c r="I102" s="116">
        <v>36200</v>
      </c>
      <c r="J102" s="1">
        <v>36763</v>
      </c>
      <c r="K102" s="22">
        <v>1522</v>
      </c>
      <c r="L102" s="22">
        <v>1913</v>
      </c>
      <c r="M102" s="131">
        <v>2284</v>
      </c>
      <c r="N102" s="131">
        <v>3035</v>
      </c>
      <c r="O102" s="131">
        <v>3494</v>
      </c>
      <c r="P102" s="131">
        <v>4168</v>
      </c>
      <c r="Q102" s="100">
        <v>374580.08000000007</v>
      </c>
      <c r="R102" s="125">
        <v>499876.45858585765</v>
      </c>
      <c r="S102" s="125">
        <v>688978.7699999999</v>
      </c>
      <c r="T102" s="134">
        <v>880349.60000000021</v>
      </c>
      <c r="U102" s="134">
        <v>1047758.37</v>
      </c>
      <c r="V102" s="134">
        <v>1329323.5800000017</v>
      </c>
      <c r="X102" s="135"/>
      <c r="Y102" s="1"/>
    </row>
    <row r="103" spans="1:28" x14ac:dyDescent="0.35">
      <c r="A103" s="21">
        <v>50</v>
      </c>
      <c r="B103" s="18">
        <v>30009</v>
      </c>
      <c r="C103" s="18">
        <v>29919</v>
      </c>
      <c r="D103" s="1">
        <v>30330</v>
      </c>
      <c r="E103" s="1">
        <v>31010</v>
      </c>
      <c r="F103" s="116">
        <v>32397</v>
      </c>
      <c r="G103" s="116">
        <v>33967</v>
      </c>
      <c r="H103" s="116">
        <v>35278</v>
      </c>
      <c r="I103" s="116">
        <v>36267</v>
      </c>
      <c r="J103" s="1">
        <v>36148</v>
      </c>
      <c r="K103" s="22">
        <v>1325</v>
      </c>
      <c r="L103" s="22">
        <v>1775</v>
      </c>
      <c r="M103" s="131">
        <v>2089</v>
      </c>
      <c r="N103" s="131">
        <v>2729</v>
      </c>
      <c r="O103" s="131">
        <v>3320</v>
      </c>
      <c r="P103" s="131">
        <v>3715</v>
      </c>
      <c r="Q103" s="100">
        <v>355306.34000000043</v>
      </c>
      <c r="R103" s="125">
        <v>484620.11242424243</v>
      </c>
      <c r="S103" s="125">
        <v>677771.48999999976</v>
      </c>
      <c r="T103" s="134">
        <v>835075.58000000182</v>
      </c>
      <c r="U103" s="134">
        <v>1052437.4100000001</v>
      </c>
      <c r="V103" s="134">
        <v>1239969.3400000005</v>
      </c>
      <c r="X103" s="135"/>
      <c r="Y103" s="1"/>
    </row>
    <row r="104" spans="1:28" x14ac:dyDescent="0.35">
      <c r="A104" s="21">
        <v>51</v>
      </c>
      <c r="B104" s="18">
        <v>30099</v>
      </c>
      <c r="C104" s="18">
        <v>29788</v>
      </c>
      <c r="D104" s="1">
        <v>30088</v>
      </c>
      <c r="E104" s="1">
        <v>30537</v>
      </c>
      <c r="F104" s="116">
        <v>31043</v>
      </c>
      <c r="G104" s="116">
        <v>32805</v>
      </c>
      <c r="H104" s="116">
        <v>34264</v>
      </c>
      <c r="I104" s="116">
        <v>35660</v>
      </c>
      <c r="J104" s="1">
        <v>36227</v>
      </c>
      <c r="K104" s="22">
        <v>1259</v>
      </c>
      <c r="L104" s="22">
        <v>1522</v>
      </c>
      <c r="M104" s="131">
        <v>1839</v>
      </c>
      <c r="N104" s="131">
        <v>2455</v>
      </c>
      <c r="O104" s="131">
        <v>3103</v>
      </c>
      <c r="P104" s="131">
        <v>3517</v>
      </c>
      <c r="Q104" s="100">
        <v>354881.01000000007</v>
      </c>
      <c r="R104" s="125">
        <v>444891.30707070703</v>
      </c>
      <c r="S104" s="125">
        <v>640908.89999999909</v>
      </c>
      <c r="T104" s="134">
        <v>808439.36000000127</v>
      </c>
      <c r="U104" s="134">
        <v>1036013.1299999984</v>
      </c>
      <c r="V104" s="134">
        <v>1263588.3300000029</v>
      </c>
      <c r="X104" s="135"/>
      <c r="Y104" s="1"/>
    </row>
    <row r="105" spans="1:28" x14ac:dyDescent="0.35">
      <c r="A105" s="21">
        <v>52</v>
      </c>
      <c r="B105" s="18">
        <v>29608</v>
      </c>
      <c r="C105" s="18">
        <v>29849</v>
      </c>
      <c r="D105" s="1">
        <v>29931</v>
      </c>
      <c r="E105" s="1">
        <v>30351</v>
      </c>
      <c r="F105" s="116">
        <v>30601</v>
      </c>
      <c r="G105" s="116">
        <v>31348</v>
      </c>
      <c r="H105" s="116">
        <v>32987</v>
      </c>
      <c r="I105" s="116">
        <v>34613</v>
      </c>
      <c r="J105" s="1">
        <v>35632</v>
      </c>
      <c r="K105" s="22">
        <v>1174</v>
      </c>
      <c r="L105" s="22">
        <v>1518</v>
      </c>
      <c r="M105" s="131">
        <v>1637</v>
      </c>
      <c r="N105" s="131">
        <v>2204</v>
      </c>
      <c r="O105" s="131">
        <v>2777</v>
      </c>
      <c r="P105" s="131">
        <v>3251</v>
      </c>
      <c r="Q105" s="100">
        <v>352571.5799999999</v>
      </c>
      <c r="R105" s="125">
        <v>453029.63535353495</v>
      </c>
      <c r="S105" s="125">
        <v>587447.36999999965</v>
      </c>
      <c r="T105" s="134">
        <v>771889.16000000015</v>
      </c>
      <c r="U105" s="134">
        <v>1000813.790000001</v>
      </c>
      <c r="V105" s="134">
        <v>1225116.870000002</v>
      </c>
      <c r="X105" s="135"/>
      <c r="Y105" s="1"/>
    </row>
    <row r="106" spans="1:28" x14ac:dyDescent="0.35">
      <c r="A106" s="21">
        <v>53</v>
      </c>
      <c r="B106" s="18">
        <v>29182</v>
      </c>
      <c r="C106" s="18">
        <v>29409</v>
      </c>
      <c r="D106" s="1">
        <v>29997</v>
      </c>
      <c r="E106" s="1">
        <v>30111</v>
      </c>
      <c r="F106" s="116">
        <v>30308</v>
      </c>
      <c r="G106" s="116">
        <v>30837</v>
      </c>
      <c r="H106" s="116">
        <v>31649</v>
      </c>
      <c r="I106" s="116">
        <v>33375</v>
      </c>
      <c r="J106" s="1">
        <v>34625</v>
      </c>
      <c r="K106" s="22">
        <v>1081</v>
      </c>
      <c r="L106" s="22">
        <v>1352</v>
      </c>
      <c r="M106" s="131">
        <v>1568</v>
      </c>
      <c r="N106" s="131">
        <v>1993</v>
      </c>
      <c r="O106" s="131">
        <v>2482</v>
      </c>
      <c r="P106" s="131">
        <v>2955</v>
      </c>
      <c r="Q106" s="100">
        <v>332208.13999999996</v>
      </c>
      <c r="R106" s="125">
        <v>437931.52575757552</v>
      </c>
      <c r="S106" s="125">
        <v>583680.42999999959</v>
      </c>
      <c r="T106" s="134">
        <v>723778.89000000129</v>
      </c>
      <c r="U106" s="134">
        <v>959790.46000000124</v>
      </c>
      <c r="V106" s="134">
        <v>1174999.7600000012</v>
      </c>
      <c r="X106" s="135"/>
      <c r="Y106" s="1"/>
    </row>
    <row r="107" spans="1:28" x14ac:dyDescent="0.35">
      <c r="A107" s="21">
        <v>54</v>
      </c>
      <c r="B107" s="18">
        <v>28742</v>
      </c>
      <c r="C107" s="18">
        <v>28968</v>
      </c>
      <c r="D107" s="1">
        <v>29510</v>
      </c>
      <c r="E107" s="1">
        <v>30161</v>
      </c>
      <c r="F107" s="116">
        <v>30111</v>
      </c>
      <c r="G107" s="116">
        <v>30571</v>
      </c>
      <c r="H107" s="116">
        <v>30977</v>
      </c>
      <c r="I107" s="116">
        <v>31967</v>
      </c>
      <c r="J107" s="1">
        <v>33347</v>
      </c>
      <c r="K107" s="22">
        <v>1024</v>
      </c>
      <c r="L107" s="22">
        <v>1259</v>
      </c>
      <c r="M107" s="131">
        <v>1447</v>
      </c>
      <c r="N107" s="131">
        <v>1743</v>
      </c>
      <c r="O107" s="131">
        <v>2192</v>
      </c>
      <c r="P107" s="131">
        <v>2645</v>
      </c>
      <c r="Q107" s="100">
        <v>337658.42000000004</v>
      </c>
      <c r="R107" s="125">
        <v>420398.8784848486</v>
      </c>
      <c r="S107" s="125">
        <v>575710.63999999978</v>
      </c>
      <c r="T107" s="134">
        <v>666322.16000000085</v>
      </c>
      <c r="U107" s="134">
        <v>888589.66999999993</v>
      </c>
      <c r="V107" s="134">
        <v>1139776.5699999994</v>
      </c>
      <c r="X107" s="135"/>
      <c r="Y107" s="1"/>
    </row>
    <row r="108" spans="1:28" x14ac:dyDescent="0.35">
      <c r="A108" s="21">
        <v>55</v>
      </c>
      <c r="B108" s="18">
        <v>28580</v>
      </c>
      <c r="C108" s="18">
        <v>28526</v>
      </c>
      <c r="D108" s="1">
        <v>29018</v>
      </c>
      <c r="E108" s="1">
        <v>29642</v>
      </c>
      <c r="F108" s="116">
        <v>30162</v>
      </c>
      <c r="G108" s="116">
        <v>30308</v>
      </c>
      <c r="H108" s="116">
        <v>30713</v>
      </c>
      <c r="I108" s="116">
        <v>31338</v>
      </c>
      <c r="J108" s="1">
        <v>31913</v>
      </c>
      <c r="K108" s="22">
        <v>900</v>
      </c>
      <c r="L108" s="22">
        <v>1202</v>
      </c>
      <c r="M108" s="131">
        <v>1302</v>
      </c>
      <c r="N108" s="131">
        <v>1687</v>
      </c>
      <c r="O108" s="131">
        <v>2070</v>
      </c>
      <c r="P108" s="131">
        <v>2339</v>
      </c>
      <c r="Q108" s="100">
        <v>292685.39999999985</v>
      </c>
      <c r="R108" s="125">
        <v>407037.2869696971</v>
      </c>
      <c r="S108" s="125">
        <v>548549.90999999992</v>
      </c>
      <c r="T108" s="134">
        <v>709249.7000000003</v>
      </c>
      <c r="U108" s="134">
        <v>829603.29000000108</v>
      </c>
      <c r="V108" s="134">
        <v>1032695.960000001</v>
      </c>
      <c r="X108" s="135"/>
      <c r="Y108" s="1"/>
    </row>
    <row r="109" spans="1:28" x14ac:dyDescent="0.35">
      <c r="A109" s="21">
        <v>56</v>
      </c>
      <c r="B109" s="18">
        <v>27907</v>
      </c>
      <c r="C109" s="18">
        <v>28360</v>
      </c>
      <c r="D109" s="1">
        <v>28572</v>
      </c>
      <c r="E109" s="1">
        <v>29107</v>
      </c>
      <c r="F109" s="116">
        <v>29572</v>
      </c>
      <c r="G109" s="116">
        <v>30286</v>
      </c>
      <c r="H109" s="116">
        <v>30457</v>
      </c>
      <c r="I109" s="116">
        <v>31029</v>
      </c>
      <c r="J109" s="1">
        <v>31256</v>
      </c>
      <c r="K109" s="22">
        <v>784</v>
      </c>
      <c r="L109" s="22">
        <v>1051</v>
      </c>
      <c r="M109" s="131">
        <v>1210</v>
      </c>
      <c r="N109" s="131">
        <v>1554</v>
      </c>
      <c r="O109" s="131">
        <v>1875</v>
      </c>
      <c r="P109" s="131">
        <v>2156</v>
      </c>
      <c r="Q109" s="100">
        <v>279586.67</v>
      </c>
      <c r="R109" s="125">
        <v>366106.82580808096</v>
      </c>
      <c r="S109" s="125">
        <v>533882.56000000006</v>
      </c>
      <c r="T109" s="134">
        <v>650181.55000000028</v>
      </c>
      <c r="U109" s="134">
        <v>850399.93000000133</v>
      </c>
      <c r="V109" s="134">
        <v>1003162.1000000016</v>
      </c>
      <c r="X109" s="135"/>
      <c r="Y109" s="1"/>
    </row>
    <row r="110" spans="1:28" x14ac:dyDescent="0.35">
      <c r="A110" s="21">
        <v>57</v>
      </c>
      <c r="B110" s="18">
        <v>27089</v>
      </c>
      <c r="C110" s="18">
        <v>27679</v>
      </c>
      <c r="D110" s="1">
        <v>28385</v>
      </c>
      <c r="E110" s="1">
        <v>28636</v>
      </c>
      <c r="F110" s="116">
        <v>29037</v>
      </c>
      <c r="G110" s="116">
        <v>29698</v>
      </c>
      <c r="H110" s="116">
        <v>30433</v>
      </c>
      <c r="I110" s="116">
        <v>30797</v>
      </c>
      <c r="J110" s="1">
        <v>31018</v>
      </c>
      <c r="K110" s="22">
        <v>693</v>
      </c>
      <c r="L110" s="22">
        <v>926</v>
      </c>
      <c r="M110" s="131">
        <v>1068</v>
      </c>
      <c r="N110" s="131">
        <v>1408</v>
      </c>
      <c r="O110" s="131">
        <v>1758</v>
      </c>
      <c r="P110" s="131">
        <v>2009</v>
      </c>
      <c r="Q110" s="100">
        <v>261458.55000000013</v>
      </c>
      <c r="R110" s="125">
        <v>343793.87545454554</v>
      </c>
      <c r="S110" s="125">
        <v>476684.13999999972</v>
      </c>
      <c r="T110" s="134">
        <v>641436.22000000044</v>
      </c>
      <c r="U110" s="134">
        <v>825132.13000000094</v>
      </c>
      <c r="V110" s="134">
        <v>1010470.0900000015</v>
      </c>
      <c r="X110" s="135"/>
      <c r="Y110" s="1"/>
    </row>
    <row r="111" spans="1:28" x14ac:dyDescent="0.35">
      <c r="A111" s="21">
        <v>58</v>
      </c>
      <c r="B111" s="18">
        <v>26657</v>
      </c>
      <c r="C111" s="18">
        <v>26864</v>
      </c>
      <c r="D111" s="1">
        <v>27630</v>
      </c>
      <c r="E111" s="1">
        <v>28409</v>
      </c>
      <c r="F111" s="116">
        <v>28523</v>
      </c>
      <c r="G111" s="116">
        <v>29106</v>
      </c>
      <c r="H111" s="116">
        <v>29758</v>
      </c>
      <c r="I111" s="116">
        <v>30742</v>
      </c>
      <c r="J111" s="1">
        <v>30745</v>
      </c>
      <c r="K111" s="22">
        <v>594</v>
      </c>
      <c r="L111" s="22">
        <v>786</v>
      </c>
      <c r="M111" s="131">
        <v>932</v>
      </c>
      <c r="N111" s="131">
        <v>1272</v>
      </c>
      <c r="O111" s="131">
        <v>1594</v>
      </c>
      <c r="P111" s="131">
        <v>1846</v>
      </c>
      <c r="Q111" s="100">
        <v>214788.86000000004</v>
      </c>
      <c r="R111" s="125">
        <v>300383.99570707063</v>
      </c>
      <c r="S111" s="125">
        <v>453635.75999999972</v>
      </c>
      <c r="T111" s="134">
        <v>573506.44999999972</v>
      </c>
      <c r="U111" s="134">
        <v>775332.54000000039</v>
      </c>
      <c r="V111" s="134">
        <v>937146.72999999882</v>
      </c>
      <c r="X111" s="135"/>
      <c r="Y111" s="1"/>
    </row>
    <row r="112" spans="1:28" x14ac:dyDescent="0.35">
      <c r="A112" s="21">
        <v>59</v>
      </c>
      <c r="B112" s="18">
        <v>26298</v>
      </c>
      <c r="C112" s="18">
        <v>26458</v>
      </c>
      <c r="D112" s="1">
        <v>26864</v>
      </c>
      <c r="E112" s="1">
        <v>27602</v>
      </c>
      <c r="F112" s="116">
        <v>28327</v>
      </c>
      <c r="G112" s="116">
        <v>28557</v>
      </c>
      <c r="H112" s="116">
        <v>29157</v>
      </c>
      <c r="I112" s="116">
        <v>30045</v>
      </c>
      <c r="J112" s="1">
        <v>30601</v>
      </c>
      <c r="K112" s="22">
        <v>502</v>
      </c>
      <c r="L112" s="22">
        <v>690</v>
      </c>
      <c r="M112" s="131">
        <v>757</v>
      </c>
      <c r="N112" s="131">
        <v>1060</v>
      </c>
      <c r="O112" s="131">
        <v>1401</v>
      </c>
      <c r="P112" s="131">
        <v>1678</v>
      </c>
      <c r="Q112" s="100">
        <v>191939.24999999994</v>
      </c>
      <c r="R112" s="125">
        <v>276746.24252525269</v>
      </c>
      <c r="S112" s="125">
        <v>377069.33999999985</v>
      </c>
      <c r="T112" s="134">
        <v>532143.35000000033</v>
      </c>
      <c r="U112" s="134">
        <v>698718.80000000028</v>
      </c>
      <c r="V112" s="134">
        <v>892655.79999999993</v>
      </c>
      <c r="X112" s="135"/>
      <c r="Y112" s="1"/>
    </row>
    <row r="113" spans="1:25" x14ac:dyDescent="0.35">
      <c r="A113" s="21">
        <v>60</v>
      </c>
      <c r="B113" s="18">
        <v>25854</v>
      </c>
      <c r="C113" s="18">
        <v>26096</v>
      </c>
      <c r="D113" s="1">
        <v>26427</v>
      </c>
      <c r="E113" s="1">
        <v>26805</v>
      </c>
      <c r="F113" s="116">
        <v>27514</v>
      </c>
      <c r="G113" s="116">
        <v>28375</v>
      </c>
      <c r="H113" s="116">
        <v>28564</v>
      </c>
      <c r="I113" s="116">
        <v>29611</v>
      </c>
      <c r="J113" s="1">
        <v>29900</v>
      </c>
      <c r="K113" s="22">
        <v>497</v>
      </c>
      <c r="L113" s="22">
        <v>602</v>
      </c>
      <c r="M113" s="131">
        <v>699</v>
      </c>
      <c r="N113" s="131">
        <v>905</v>
      </c>
      <c r="O113" s="131">
        <v>1220</v>
      </c>
      <c r="P113" s="131">
        <v>1452</v>
      </c>
      <c r="Q113" s="100">
        <v>199494.77999999997</v>
      </c>
      <c r="R113" s="125">
        <v>245899.89212121224</v>
      </c>
      <c r="S113" s="125">
        <v>368354.30999999994</v>
      </c>
      <c r="T113" s="134">
        <v>442050.48</v>
      </c>
      <c r="U113" s="134">
        <v>650103.76000000013</v>
      </c>
      <c r="V113" s="134">
        <v>805437.42000000016</v>
      </c>
      <c r="X113" s="135"/>
      <c r="Y113" s="1"/>
    </row>
    <row r="114" spans="1:25" x14ac:dyDescent="0.35">
      <c r="A114" s="21">
        <v>61</v>
      </c>
      <c r="B114" s="18">
        <v>25756</v>
      </c>
      <c r="C114" s="18">
        <v>25679</v>
      </c>
      <c r="D114" s="1">
        <v>26028</v>
      </c>
      <c r="E114" s="1">
        <v>26393</v>
      </c>
      <c r="F114" s="116">
        <v>26659</v>
      </c>
      <c r="G114" s="116">
        <v>27511</v>
      </c>
      <c r="H114" s="116">
        <v>28401</v>
      </c>
      <c r="I114" s="116">
        <v>28900</v>
      </c>
      <c r="J114" s="1">
        <v>29399</v>
      </c>
      <c r="K114" s="22">
        <v>437</v>
      </c>
      <c r="L114" s="22">
        <v>552</v>
      </c>
      <c r="M114" s="131">
        <v>592</v>
      </c>
      <c r="N114" s="131">
        <v>764</v>
      </c>
      <c r="O114" s="131">
        <v>1013</v>
      </c>
      <c r="P114" s="131">
        <v>1252</v>
      </c>
      <c r="Q114" s="100">
        <v>188574.38999999996</v>
      </c>
      <c r="R114" s="125">
        <v>249210.1461111111</v>
      </c>
      <c r="S114" s="125">
        <v>313893.77999999991</v>
      </c>
      <c r="T114" s="134">
        <v>398713.65000000014</v>
      </c>
      <c r="U114" s="134">
        <v>531445.24</v>
      </c>
      <c r="V114" s="134">
        <v>728593.60999999975</v>
      </c>
      <c r="X114" s="135"/>
      <c r="Y114" s="1"/>
    </row>
    <row r="115" spans="1:25" x14ac:dyDescent="0.35">
      <c r="A115" s="21">
        <v>62</v>
      </c>
      <c r="B115" s="18">
        <v>24697</v>
      </c>
      <c r="C115" s="18">
        <v>25507</v>
      </c>
      <c r="D115" s="1">
        <v>25602</v>
      </c>
      <c r="E115" s="1">
        <v>25961</v>
      </c>
      <c r="F115" s="116">
        <v>26216</v>
      </c>
      <c r="G115" s="116">
        <v>26629</v>
      </c>
      <c r="H115" s="116">
        <v>27449</v>
      </c>
      <c r="I115" s="116">
        <v>28830</v>
      </c>
      <c r="J115" s="1">
        <v>28724</v>
      </c>
      <c r="K115" s="22">
        <v>353</v>
      </c>
      <c r="L115" s="22">
        <v>526</v>
      </c>
      <c r="M115" s="131">
        <v>545</v>
      </c>
      <c r="N115" s="131">
        <v>661</v>
      </c>
      <c r="O115" s="131">
        <v>888</v>
      </c>
      <c r="P115" s="131">
        <v>1053</v>
      </c>
      <c r="Q115" s="100">
        <v>151028.07000000007</v>
      </c>
      <c r="R115" s="125">
        <v>233978.11308080799</v>
      </c>
      <c r="S115" s="125">
        <v>318212.94999999995</v>
      </c>
      <c r="T115" s="134">
        <v>349295.54000000015</v>
      </c>
      <c r="U115" s="134">
        <v>493048.00000000017</v>
      </c>
      <c r="V115" s="134">
        <v>623387.29999999981</v>
      </c>
      <c r="X115" s="135"/>
      <c r="Y115" s="1"/>
    </row>
    <row r="116" spans="1:25" x14ac:dyDescent="0.35">
      <c r="A116" s="21">
        <v>63</v>
      </c>
      <c r="B116" s="18">
        <v>24650</v>
      </c>
      <c r="C116" s="18">
        <v>24506</v>
      </c>
      <c r="D116" s="1">
        <v>25331</v>
      </c>
      <c r="E116" s="1">
        <v>25467</v>
      </c>
      <c r="F116" s="116">
        <v>25832</v>
      </c>
      <c r="G116" s="116">
        <v>26138</v>
      </c>
      <c r="H116" s="116">
        <v>26559</v>
      </c>
      <c r="I116" s="116">
        <v>27834</v>
      </c>
      <c r="J116" s="1">
        <v>28616</v>
      </c>
      <c r="K116" s="22">
        <v>341</v>
      </c>
      <c r="L116" s="22">
        <v>385</v>
      </c>
      <c r="M116" s="131">
        <v>510</v>
      </c>
      <c r="N116" s="131">
        <v>624</v>
      </c>
      <c r="O116" s="131">
        <v>729</v>
      </c>
      <c r="P116" s="131">
        <v>904</v>
      </c>
      <c r="Q116" s="100">
        <v>154073.13000000003</v>
      </c>
      <c r="R116" s="125">
        <v>188083.27590909088</v>
      </c>
      <c r="S116" s="125">
        <v>280956.87000000005</v>
      </c>
      <c r="T116" s="134">
        <v>353335.21000000008</v>
      </c>
      <c r="U116" s="134">
        <v>422867.69999999984</v>
      </c>
      <c r="V116" s="134">
        <v>561353.85999999894</v>
      </c>
      <c r="X116" s="135"/>
      <c r="Y116" s="1"/>
    </row>
    <row r="117" spans="1:25" x14ac:dyDescent="0.35">
      <c r="A117" s="21">
        <v>64</v>
      </c>
      <c r="B117" s="18">
        <v>23486</v>
      </c>
      <c r="C117" s="18">
        <v>24358</v>
      </c>
      <c r="D117" s="1">
        <v>24357</v>
      </c>
      <c r="E117" s="1">
        <v>25247</v>
      </c>
      <c r="F117" s="116">
        <v>25272</v>
      </c>
      <c r="G117" s="116">
        <v>25716</v>
      </c>
      <c r="H117" s="116">
        <v>26032</v>
      </c>
      <c r="I117" s="116">
        <v>26992</v>
      </c>
      <c r="J117" s="1">
        <v>27553</v>
      </c>
      <c r="K117" s="22">
        <v>265</v>
      </c>
      <c r="L117" s="22">
        <v>367</v>
      </c>
      <c r="M117" s="131">
        <v>396</v>
      </c>
      <c r="N117" s="131">
        <v>549</v>
      </c>
      <c r="O117" s="131">
        <v>696</v>
      </c>
      <c r="P117" s="131">
        <v>742</v>
      </c>
      <c r="Q117" s="100">
        <v>136522.84999999992</v>
      </c>
      <c r="R117" s="125">
        <v>184864.70015151522</v>
      </c>
      <c r="S117" s="125">
        <v>225978.49000000011</v>
      </c>
      <c r="T117" s="134">
        <v>326520.76</v>
      </c>
      <c r="U117" s="134">
        <v>430607.20999999973</v>
      </c>
      <c r="V117" s="134">
        <v>480215.06999999983</v>
      </c>
      <c r="X117" s="135"/>
      <c r="Y117" s="1"/>
    </row>
    <row r="118" spans="1:25" x14ac:dyDescent="0.35">
      <c r="A118" s="21">
        <v>65</v>
      </c>
      <c r="B118" s="18">
        <v>22623</v>
      </c>
      <c r="C118" s="18">
        <v>23235</v>
      </c>
      <c r="D118" s="1">
        <v>24178</v>
      </c>
      <c r="E118" s="1">
        <v>24205</v>
      </c>
      <c r="F118" s="116">
        <v>25006</v>
      </c>
      <c r="G118" s="116">
        <v>25088</v>
      </c>
      <c r="H118" s="116">
        <v>25572</v>
      </c>
      <c r="I118" s="116">
        <v>26289</v>
      </c>
      <c r="J118" s="1">
        <v>26692</v>
      </c>
      <c r="K118" s="22">
        <v>271</v>
      </c>
      <c r="L118" s="22">
        <v>319</v>
      </c>
      <c r="M118" s="131">
        <v>334</v>
      </c>
      <c r="N118" s="131">
        <v>425</v>
      </c>
      <c r="O118" s="131">
        <v>624</v>
      </c>
      <c r="P118" s="131">
        <v>695</v>
      </c>
      <c r="Q118" s="100">
        <v>133048.49</v>
      </c>
      <c r="R118" s="125">
        <v>181456.80929292936</v>
      </c>
      <c r="S118" s="125">
        <v>228436.44</v>
      </c>
      <c r="T118" s="134">
        <v>263852.43000000005</v>
      </c>
      <c r="U118" s="134">
        <v>379550.84000000026</v>
      </c>
      <c r="V118" s="134">
        <v>469860.24000000005</v>
      </c>
      <c r="X118" s="135"/>
      <c r="Y118" s="1"/>
    </row>
    <row r="119" spans="1:25" x14ac:dyDescent="0.35">
      <c r="A119" s="21">
        <v>66</v>
      </c>
      <c r="B119" s="18">
        <v>21997</v>
      </c>
      <c r="C119" s="18">
        <v>22346</v>
      </c>
      <c r="D119" s="1">
        <v>23040</v>
      </c>
      <c r="E119" s="1">
        <v>24046</v>
      </c>
      <c r="F119" s="116">
        <v>23990</v>
      </c>
      <c r="G119" s="116">
        <v>24864</v>
      </c>
      <c r="H119" s="116">
        <v>24959</v>
      </c>
      <c r="I119" s="116">
        <v>25824</v>
      </c>
      <c r="J119" s="1">
        <v>25990</v>
      </c>
      <c r="K119" s="22">
        <v>242</v>
      </c>
      <c r="L119" s="22">
        <v>276</v>
      </c>
      <c r="M119" s="131">
        <v>306</v>
      </c>
      <c r="N119" s="131">
        <v>404</v>
      </c>
      <c r="O119" s="131">
        <v>484</v>
      </c>
      <c r="P119" s="131">
        <v>636</v>
      </c>
      <c r="Q119" s="100">
        <v>115817.70999999999</v>
      </c>
      <c r="R119" s="125">
        <v>148793.29121212132</v>
      </c>
      <c r="S119" s="125">
        <v>220690.96000000008</v>
      </c>
      <c r="T119" s="134">
        <v>274141.84999999992</v>
      </c>
      <c r="U119" s="134">
        <v>330167.58000000019</v>
      </c>
      <c r="V119" s="134">
        <v>440197.26000000018</v>
      </c>
      <c r="X119" s="135"/>
      <c r="Y119" s="1"/>
    </row>
    <row r="120" spans="1:25" x14ac:dyDescent="0.35">
      <c r="A120" s="21">
        <v>67</v>
      </c>
      <c r="B120" s="18">
        <v>21189</v>
      </c>
      <c r="C120" s="18">
        <v>21862</v>
      </c>
      <c r="D120" s="1">
        <v>22231</v>
      </c>
      <c r="E120" s="1">
        <v>22938</v>
      </c>
      <c r="F120" s="116">
        <v>23832</v>
      </c>
      <c r="G120" s="116">
        <v>23821</v>
      </c>
      <c r="H120" s="116">
        <v>24750</v>
      </c>
      <c r="I120" s="116">
        <v>25179</v>
      </c>
      <c r="J120" s="1">
        <v>25589</v>
      </c>
      <c r="K120" s="22">
        <v>211</v>
      </c>
      <c r="L120" s="22">
        <v>292</v>
      </c>
      <c r="M120" s="131">
        <v>301</v>
      </c>
      <c r="N120" s="131">
        <v>358</v>
      </c>
      <c r="O120" s="131">
        <v>445</v>
      </c>
      <c r="P120" s="131">
        <v>496</v>
      </c>
      <c r="Q120" s="100">
        <v>110280.18</v>
      </c>
      <c r="R120" s="125">
        <v>146159.9011111111</v>
      </c>
      <c r="S120" s="125">
        <v>194341.71999999991</v>
      </c>
      <c r="T120" s="135">
        <v>248901.23000000004</v>
      </c>
      <c r="U120" s="134">
        <v>322643.36999999988</v>
      </c>
      <c r="V120" s="134">
        <v>362109.6</v>
      </c>
      <c r="X120" s="135"/>
      <c r="Y120" s="1"/>
    </row>
    <row r="121" spans="1:25" x14ac:dyDescent="0.35">
      <c r="A121" s="21">
        <v>68</v>
      </c>
      <c r="B121" s="18">
        <v>21120</v>
      </c>
      <c r="C121" s="18">
        <v>21099</v>
      </c>
      <c r="D121" s="1">
        <v>21661</v>
      </c>
      <c r="E121" s="1">
        <v>22067</v>
      </c>
      <c r="F121" s="116">
        <v>22722</v>
      </c>
      <c r="G121" s="116">
        <v>23656</v>
      </c>
      <c r="H121" s="116">
        <v>23676</v>
      </c>
      <c r="I121" s="116">
        <v>24961</v>
      </c>
      <c r="J121" s="1">
        <v>24895</v>
      </c>
      <c r="K121" s="22">
        <v>162</v>
      </c>
      <c r="L121" s="22">
        <v>231</v>
      </c>
      <c r="M121" s="131">
        <v>261</v>
      </c>
      <c r="N121" s="131">
        <v>321</v>
      </c>
      <c r="O121" s="131">
        <v>402</v>
      </c>
      <c r="P121" s="131">
        <v>456</v>
      </c>
      <c r="Q121" s="100">
        <v>81385.519999999975</v>
      </c>
      <c r="R121" s="125">
        <v>118453.92090909096</v>
      </c>
      <c r="S121" s="125">
        <v>186275.77000000005</v>
      </c>
      <c r="T121" s="135">
        <v>214357.41999999998</v>
      </c>
      <c r="U121" s="134">
        <v>283681.49000000011</v>
      </c>
      <c r="V121" s="134">
        <v>343693.32000000007</v>
      </c>
      <c r="X121" s="135"/>
      <c r="Y121" s="1"/>
    </row>
    <row r="122" spans="1:25" x14ac:dyDescent="0.35">
      <c r="A122" s="21">
        <v>69</v>
      </c>
      <c r="B122" s="18">
        <v>20676</v>
      </c>
      <c r="C122" s="18">
        <v>20980</v>
      </c>
      <c r="D122" s="1">
        <v>20917</v>
      </c>
      <c r="E122" s="1">
        <v>21474</v>
      </c>
      <c r="F122" s="116">
        <v>21796</v>
      </c>
      <c r="G122" s="116">
        <v>22494</v>
      </c>
      <c r="H122" s="116">
        <v>23408</v>
      </c>
      <c r="I122" s="116">
        <v>23823</v>
      </c>
      <c r="J122" s="1">
        <v>24630</v>
      </c>
      <c r="K122" s="22">
        <v>146</v>
      </c>
      <c r="L122" s="22">
        <v>190</v>
      </c>
      <c r="M122" s="131">
        <v>192</v>
      </c>
      <c r="N122" s="131">
        <v>280</v>
      </c>
      <c r="O122" s="131">
        <v>332</v>
      </c>
      <c r="P122" s="131">
        <v>413</v>
      </c>
      <c r="Q122" s="100">
        <v>86975.62</v>
      </c>
      <c r="R122" s="125">
        <v>104188.23454545459</v>
      </c>
      <c r="S122" s="125">
        <v>146198.24</v>
      </c>
      <c r="T122" s="135">
        <v>196176.80000000005</v>
      </c>
      <c r="U122" s="134">
        <v>248875.33000000002</v>
      </c>
      <c r="V122" s="134">
        <v>331600.73999999993</v>
      </c>
      <c r="X122" s="135"/>
      <c r="Y122" s="1"/>
    </row>
    <row r="123" spans="1:25" x14ac:dyDescent="0.35">
      <c r="A123" s="21">
        <v>70</v>
      </c>
      <c r="B123" s="18">
        <v>19680</v>
      </c>
      <c r="C123" s="18">
        <v>20455</v>
      </c>
      <c r="D123" s="1">
        <v>20767</v>
      </c>
      <c r="E123" s="1">
        <v>20696</v>
      </c>
      <c r="F123" s="116">
        <v>21139</v>
      </c>
      <c r="G123" s="116">
        <v>21560</v>
      </c>
      <c r="H123" s="116">
        <v>22264</v>
      </c>
      <c r="I123" s="116">
        <v>23610</v>
      </c>
      <c r="J123" s="1">
        <v>23500</v>
      </c>
      <c r="K123" s="22">
        <v>111</v>
      </c>
      <c r="L123" s="22">
        <v>157</v>
      </c>
      <c r="M123" s="131">
        <v>180</v>
      </c>
      <c r="N123" s="131">
        <v>231</v>
      </c>
      <c r="O123" s="131">
        <v>312</v>
      </c>
      <c r="P123" s="131">
        <v>345</v>
      </c>
      <c r="Q123" s="100">
        <v>72870.28</v>
      </c>
      <c r="R123" s="125">
        <v>95739.769191919215</v>
      </c>
      <c r="S123" s="125">
        <v>124620.87000000002</v>
      </c>
      <c r="T123" s="135">
        <v>166912.38</v>
      </c>
      <c r="U123" s="134">
        <v>222274.85000000003</v>
      </c>
      <c r="V123" s="134">
        <v>284156.09999999992</v>
      </c>
      <c r="X123" s="135"/>
      <c r="Y123" s="1"/>
    </row>
    <row r="124" spans="1:25" x14ac:dyDescent="0.35">
      <c r="A124" s="21">
        <v>71</v>
      </c>
      <c r="B124" s="18">
        <v>18069</v>
      </c>
      <c r="C124" s="18">
        <v>19439</v>
      </c>
      <c r="D124" s="1">
        <v>20226</v>
      </c>
      <c r="E124" s="1">
        <v>20532</v>
      </c>
      <c r="F124" s="116">
        <v>20406</v>
      </c>
      <c r="G124" s="116">
        <v>20880</v>
      </c>
      <c r="H124" s="116">
        <v>21368</v>
      </c>
      <c r="I124" s="116">
        <v>22420</v>
      </c>
      <c r="J124" s="1">
        <v>23265</v>
      </c>
      <c r="K124" s="22">
        <v>122</v>
      </c>
      <c r="L124" s="22">
        <v>148</v>
      </c>
      <c r="M124" s="131">
        <v>168</v>
      </c>
      <c r="N124" s="131">
        <v>188</v>
      </c>
      <c r="O124" s="131">
        <v>274</v>
      </c>
      <c r="P124" s="131">
        <v>312</v>
      </c>
      <c r="Q124" s="100">
        <v>80927.010000000009</v>
      </c>
      <c r="R124" s="125">
        <v>100622.44858585861</v>
      </c>
      <c r="S124" s="125">
        <v>133883.58000000002</v>
      </c>
      <c r="T124" s="135">
        <v>133595.04000000004</v>
      </c>
      <c r="U124" s="134">
        <v>197470.75999999995</v>
      </c>
      <c r="V124" s="134">
        <v>257550.10000000003</v>
      </c>
      <c r="X124" s="135"/>
      <c r="Y124" s="1"/>
    </row>
    <row r="125" spans="1:25" x14ac:dyDescent="0.35">
      <c r="A125" s="21">
        <v>72</v>
      </c>
      <c r="B125" s="18">
        <v>17034</v>
      </c>
      <c r="C125" s="18">
        <v>17824</v>
      </c>
      <c r="D125" s="1">
        <v>19194</v>
      </c>
      <c r="E125" s="1">
        <v>19978</v>
      </c>
      <c r="F125" s="116">
        <v>20259</v>
      </c>
      <c r="G125" s="116">
        <v>20103</v>
      </c>
      <c r="H125" s="116">
        <v>20617</v>
      </c>
      <c r="I125" s="116">
        <v>21636</v>
      </c>
      <c r="J125" s="1">
        <v>22047</v>
      </c>
      <c r="K125" s="22">
        <v>86</v>
      </c>
      <c r="L125" s="22">
        <v>129</v>
      </c>
      <c r="M125" s="131">
        <v>133</v>
      </c>
      <c r="N125" s="131">
        <v>173</v>
      </c>
      <c r="O125" s="131">
        <v>214</v>
      </c>
      <c r="P125" s="131">
        <v>261</v>
      </c>
      <c r="Q125" s="100">
        <v>62359.770000000004</v>
      </c>
      <c r="R125" s="125">
        <v>87376.601363636393</v>
      </c>
      <c r="S125" s="125">
        <v>113807.77</v>
      </c>
      <c r="T125" s="135">
        <v>137295.45000000001</v>
      </c>
      <c r="U125" s="134">
        <v>146223.63000000006</v>
      </c>
      <c r="V125" s="134">
        <v>212049.11</v>
      </c>
      <c r="X125" s="135"/>
      <c r="Y125" s="1"/>
    </row>
    <row r="126" spans="1:25" x14ac:dyDescent="0.35">
      <c r="A126" s="21">
        <v>73</v>
      </c>
      <c r="B126" s="18">
        <v>15573</v>
      </c>
      <c r="C126" s="18">
        <v>16780</v>
      </c>
      <c r="D126" s="1">
        <v>17529</v>
      </c>
      <c r="E126" s="1">
        <v>18904</v>
      </c>
      <c r="F126" s="116">
        <v>19637</v>
      </c>
      <c r="G126" s="116">
        <v>19959</v>
      </c>
      <c r="H126" s="116">
        <v>19772</v>
      </c>
      <c r="I126" s="116">
        <v>20852</v>
      </c>
      <c r="J126" s="1">
        <v>21269</v>
      </c>
      <c r="K126" s="22">
        <v>76</v>
      </c>
      <c r="L126" s="22">
        <v>100</v>
      </c>
      <c r="M126" s="131">
        <v>123</v>
      </c>
      <c r="N126" s="131">
        <v>146</v>
      </c>
      <c r="O126" s="131">
        <v>179</v>
      </c>
      <c r="P126" s="131">
        <v>205</v>
      </c>
      <c r="Q126" s="100">
        <v>57155.829999999994</v>
      </c>
      <c r="R126" s="125">
        <v>75293.744343434286</v>
      </c>
      <c r="S126" s="125">
        <v>114100.73999999999</v>
      </c>
      <c r="T126" s="135">
        <v>126175.88</v>
      </c>
      <c r="U126" s="134">
        <v>144908.66000000003</v>
      </c>
      <c r="V126" s="134">
        <v>182600.18999999994</v>
      </c>
      <c r="X126" s="135"/>
      <c r="Y126" s="1"/>
    </row>
    <row r="127" spans="1:25" x14ac:dyDescent="0.35">
      <c r="A127" s="21">
        <v>74</v>
      </c>
      <c r="B127" s="18">
        <v>14094</v>
      </c>
      <c r="C127" s="18">
        <v>15302</v>
      </c>
      <c r="D127" s="1">
        <v>16512</v>
      </c>
      <c r="E127" s="1">
        <v>17274</v>
      </c>
      <c r="F127" s="116">
        <v>18534</v>
      </c>
      <c r="G127" s="116">
        <v>19315</v>
      </c>
      <c r="H127" s="116">
        <v>19640</v>
      </c>
      <c r="I127" s="116">
        <v>19949</v>
      </c>
      <c r="J127" s="1">
        <v>20447</v>
      </c>
      <c r="K127" s="22">
        <v>80</v>
      </c>
      <c r="L127" s="22">
        <v>90</v>
      </c>
      <c r="M127" s="131">
        <v>85</v>
      </c>
      <c r="N127" s="131">
        <v>141</v>
      </c>
      <c r="O127" s="131">
        <v>176</v>
      </c>
      <c r="P127" s="131">
        <v>173</v>
      </c>
      <c r="Q127" s="100">
        <v>48608.25</v>
      </c>
      <c r="R127" s="125">
        <v>69937.469949494902</v>
      </c>
      <c r="S127" s="125">
        <v>70836.369999999981</v>
      </c>
      <c r="T127" s="135">
        <v>116405.92999999996</v>
      </c>
      <c r="U127" s="134">
        <v>148274.24000000005</v>
      </c>
      <c r="V127" s="134">
        <v>155437.36999999997</v>
      </c>
      <c r="X127" s="135"/>
      <c r="Y127" s="1"/>
    </row>
    <row r="128" spans="1:25" x14ac:dyDescent="0.35">
      <c r="A128" s="21">
        <v>75</v>
      </c>
      <c r="B128" s="18">
        <v>12750</v>
      </c>
      <c r="C128" s="18">
        <v>13778</v>
      </c>
      <c r="D128" s="1">
        <v>15004</v>
      </c>
      <c r="E128" s="1">
        <v>16219</v>
      </c>
      <c r="F128" s="116">
        <v>16914</v>
      </c>
      <c r="G128" s="116">
        <v>18147</v>
      </c>
      <c r="H128" s="116">
        <v>18944</v>
      </c>
      <c r="I128" s="116">
        <v>19716</v>
      </c>
      <c r="J128" s="1">
        <v>19553</v>
      </c>
      <c r="K128" s="22">
        <v>58</v>
      </c>
      <c r="L128" s="22">
        <v>94</v>
      </c>
      <c r="M128" s="131">
        <v>108</v>
      </c>
      <c r="N128" s="131">
        <v>93</v>
      </c>
      <c r="O128" s="131">
        <v>146</v>
      </c>
      <c r="P128" s="131">
        <v>173</v>
      </c>
      <c r="Q128" s="100">
        <v>43506.31</v>
      </c>
      <c r="R128" s="125">
        <v>67921.088989898897</v>
      </c>
      <c r="S128" s="125">
        <v>93099.339999999982</v>
      </c>
      <c r="T128" s="135">
        <v>84813.309999999969</v>
      </c>
      <c r="U128" s="134">
        <v>135293.11999999994</v>
      </c>
      <c r="V128" s="134">
        <v>167062.00000000012</v>
      </c>
      <c r="X128" s="135"/>
      <c r="Y128" s="1"/>
    </row>
    <row r="129" spans="1:26" x14ac:dyDescent="0.35">
      <c r="A129" s="21">
        <v>76</v>
      </c>
      <c r="B129" s="18">
        <v>12237</v>
      </c>
      <c r="C129" s="18">
        <v>12490</v>
      </c>
      <c r="D129" s="1">
        <v>13473</v>
      </c>
      <c r="E129" s="1">
        <v>14720</v>
      </c>
      <c r="F129" s="116">
        <v>15833</v>
      </c>
      <c r="G129" s="116">
        <v>16523</v>
      </c>
      <c r="H129" s="116">
        <v>17739</v>
      </c>
      <c r="I129" s="116">
        <v>19031</v>
      </c>
      <c r="J129" s="1">
        <v>19256</v>
      </c>
      <c r="K129" s="22">
        <v>60</v>
      </c>
      <c r="L129" s="22">
        <v>56</v>
      </c>
      <c r="M129" s="131">
        <v>79</v>
      </c>
      <c r="N129" s="131">
        <v>103</v>
      </c>
      <c r="O129" s="131">
        <v>119</v>
      </c>
      <c r="P129" s="131">
        <v>147</v>
      </c>
      <c r="Q129" s="100">
        <v>37361.260000000009</v>
      </c>
      <c r="R129" s="125">
        <v>44512.578181818149</v>
      </c>
      <c r="S129" s="125">
        <v>65783.509999999995</v>
      </c>
      <c r="T129" s="135">
        <v>96757.639999999985</v>
      </c>
      <c r="U129" s="134">
        <v>101173.29999999999</v>
      </c>
      <c r="V129" s="134">
        <v>149152.36000000004</v>
      </c>
      <c r="X129" s="135"/>
      <c r="Y129" s="1"/>
    </row>
    <row r="130" spans="1:26" x14ac:dyDescent="0.35">
      <c r="A130" s="21">
        <v>77</v>
      </c>
      <c r="B130" s="18">
        <v>11450</v>
      </c>
      <c r="C130" s="18">
        <v>11922</v>
      </c>
      <c r="D130" s="1">
        <v>12158</v>
      </c>
      <c r="E130" s="1">
        <v>13194</v>
      </c>
      <c r="F130" s="116">
        <v>14332</v>
      </c>
      <c r="G130" s="116">
        <v>15444</v>
      </c>
      <c r="H130" s="116">
        <v>16086</v>
      </c>
      <c r="I130" s="116">
        <v>17706</v>
      </c>
      <c r="J130" s="1">
        <v>18559</v>
      </c>
      <c r="K130" s="22">
        <v>32</v>
      </c>
      <c r="L130" s="22">
        <v>64</v>
      </c>
      <c r="M130" s="131">
        <v>58</v>
      </c>
      <c r="N130" s="131">
        <v>86</v>
      </c>
      <c r="O130" s="131">
        <v>101</v>
      </c>
      <c r="P130" s="131">
        <v>116</v>
      </c>
      <c r="Q130" s="100">
        <v>26016.09</v>
      </c>
      <c r="R130" s="125">
        <v>48398.573838383825</v>
      </c>
      <c r="S130" s="125">
        <v>56373.099999999984</v>
      </c>
      <c r="T130" s="135">
        <v>69472.47</v>
      </c>
      <c r="U130" s="134">
        <v>106883.10999999999</v>
      </c>
      <c r="V130" s="134">
        <v>111044.50000000003</v>
      </c>
      <c r="X130" s="135"/>
      <c r="Y130" s="1"/>
    </row>
    <row r="131" spans="1:26" x14ac:dyDescent="0.35">
      <c r="A131" s="21">
        <v>78</v>
      </c>
      <c r="B131" s="18">
        <v>10438</v>
      </c>
      <c r="C131" s="18">
        <v>11111</v>
      </c>
      <c r="D131" s="1">
        <v>11571</v>
      </c>
      <c r="E131" s="1">
        <v>11823</v>
      </c>
      <c r="F131" s="116">
        <v>12800</v>
      </c>
      <c r="G131" s="116">
        <v>13898</v>
      </c>
      <c r="H131" s="116">
        <v>15007</v>
      </c>
      <c r="I131" s="116">
        <v>15975</v>
      </c>
      <c r="J131" s="1">
        <v>17157</v>
      </c>
      <c r="K131" s="22">
        <v>33</v>
      </c>
      <c r="L131" s="22">
        <v>46</v>
      </c>
      <c r="M131" s="131">
        <v>54</v>
      </c>
      <c r="N131" s="131">
        <v>65</v>
      </c>
      <c r="O131" s="131">
        <v>109</v>
      </c>
      <c r="P131" s="131">
        <v>101</v>
      </c>
      <c r="Q131" s="100">
        <v>26211.550000000003</v>
      </c>
      <c r="R131" s="125">
        <v>26872.238181818178</v>
      </c>
      <c r="S131" s="100">
        <v>50747.119999999988</v>
      </c>
      <c r="T131" s="100">
        <v>61402.289999999994</v>
      </c>
      <c r="U131" s="125">
        <v>85583.64</v>
      </c>
      <c r="V131" s="125">
        <v>104587.62</v>
      </c>
      <c r="X131" s="135"/>
      <c r="Y131" s="1"/>
    </row>
    <row r="132" spans="1:26" x14ac:dyDescent="0.35">
      <c r="A132" s="21">
        <v>79</v>
      </c>
      <c r="B132" s="18">
        <v>9537</v>
      </c>
      <c r="C132" s="18">
        <v>10102</v>
      </c>
      <c r="D132" s="1">
        <v>10724</v>
      </c>
      <c r="E132" s="1">
        <v>11197</v>
      </c>
      <c r="F132" s="116">
        <v>11418</v>
      </c>
      <c r="G132" s="116">
        <v>12400</v>
      </c>
      <c r="H132" s="116">
        <v>13392</v>
      </c>
      <c r="I132" s="116">
        <v>14868</v>
      </c>
      <c r="J132" s="1">
        <v>15455</v>
      </c>
      <c r="K132" s="22">
        <v>38</v>
      </c>
      <c r="L132" s="22">
        <v>36</v>
      </c>
      <c r="M132" s="131">
        <v>32</v>
      </c>
      <c r="N132" s="131">
        <v>56</v>
      </c>
      <c r="O132" s="131">
        <v>71</v>
      </c>
      <c r="P132" s="131">
        <v>106</v>
      </c>
      <c r="Q132" s="100">
        <v>25637.87</v>
      </c>
      <c r="R132" s="125">
        <v>31098.423030303067</v>
      </c>
      <c r="S132" s="100">
        <v>28283.96</v>
      </c>
      <c r="T132" s="100">
        <v>54524.680000000008</v>
      </c>
      <c r="U132" s="125">
        <v>77191.59</v>
      </c>
      <c r="V132" s="125">
        <v>107129.16000000003</v>
      </c>
      <c r="X132" s="135"/>
      <c r="Y132" s="1"/>
    </row>
    <row r="133" spans="1:26" x14ac:dyDescent="0.35">
      <c r="A133" s="21">
        <v>80</v>
      </c>
      <c r="B133" s="18">
        <v>8900</v>
      </c>
      <c r="C133" s="18">
        <v>9175</v>
      </c>
      <c r="D133" s="1">
        <v>9758</v>
      </c>
      <c r="E133" s="1">
        <v>10328</v>
      </c>
      <c r="F133" s="116">
        <v>10759</v>
      </c>
      <c r="G133" s="116">
        <v>10988</v>
      </c>
      <c r="H133" s="116">
        <v>11955</v>
      </c>
      <c r="I133" s="116">
        <v>13199</v>
      </c>
      <c r="J133" s="1">
        <v>14307</v>
      </c>
      <c r="K133" s="22">
        <v>31</v>
      </c>
      <c r="L133" s="22">
        <v>41</v>
      </c>
      <c r="M133" s="131">
        <v>35</v>
      </c>
      <c r="N133" s="131">
        <v>35</v>
      </c>
      <c r="O133" s="131">
        <v>55</v>
      </c>
      <c r="P133" s="131">
        <v>74</v>
      </c>
      <c r="Q133" s="100">
        <v>34553.630000000005</v>
      </c>
      <c r="R133" s="125">
        <v>27764.876666666663</v>
      </c>
      <c r="S133" s="100">
        <v>33022.47</v>
      </c>
      <c r="T133" s="100">
        <v>29241.02</v>
      </c>
      <c r="U133" s="125">
        <v>55478.599999999984</v>
      </c>
      <c r="V133" s="125">
        <v>84688.13</v>
      </c>
      <c r="X133" s="135"/>
      <c r="Y133" s="1"/>
    </row>
    <row r="134" spans="1:26" x14ac:dyDescent="0.35">
      <c r="A134" s="21">
        <v>81</v>
      </c>
      <c r="B134" s="18">
        <v>7997</v>
      </c>
      <c r="C134" s="18">
        <v>8533</v>
      </c>
      <c r="D134" s="1">
        <v>8784</v>
      </c>
      <c r="E134" s="1">
        <v>9370</v>
      </c>
      <c r="F134" s="116">
        <v>9868</v>
      </c>
      <c r="G134" s="116">
        <v>10301</v>
      </c>
      <c r="H134" s="116">
        <v>10525</v>
      </c>
      <c r="I134" s="116">
        <v>11656</v>
      </c>
      <c r="J134" s="1">
        <v>12554</v>
      </c>
      <c r="K134" s="22">
        <v>22</v>
      </c>
      <c r="L134" s="22">
        <v>34</v>
      </c>
      <c r="M134" s="131">
        <v>45</v>
      </c>
      <c r="N134" s="131">
        <v>39</v>
      </c>
      <c r="O134" s="131">
        <v>47</v>
      </c>
      <c r="P134" s="131">
        <v>56</v>
      </c>
      <c r="Q134" s="100">
        <v>16383.529999999999</v>
      </c>
      <c r="R134" s="125">
        <v>25004.80454545455</v>
      </c>
      <c r="S134" s="100">
        <v>46227.17</v>
      </c>
      <c r="T134" s="100">
        <v>39898.909999999996</v>
      </c>
      <c r="U134" s="125">
        <v>43470.579999999994</v>
      </c>
      <c r="V134" s="125">
        <v>66857.639999999985</v>
      </c>
      <c r="X134" s="135"/>
      <c r="Y134" s="1"/>
    </row>
    <row r="135" spans="1:26" x14ac:dyDescent="0.35">
      <c r="A135" s="21">
        <v>82</v>
      </c>
      <c r="B135" s="18">
        <v>7148</v>
      </c>
      <c r="C135" s="18">
        <v>7601</v>
      </c>
      <c r="D135" s="1">
        <v>8111</v>
      </c>
      <c r="E135" s="1">
        <v>8376</v>
      </c>
      <c r="F135" s="116">
        <v>8931</v>
      </c>
      <c r="G135" s="116">
        <v>9415</v>
      </c>
      <c r="H135" s="116">
        <v>9790</v>
      </c>
      <c r="I135" s="116">
        <v>10263</v>
      </c>
      <c r="J135" s="1">
        <v>11095</v>
      </c>
      <c r="K135" s="22">
        <v>29</v>
      </c>
      <c r="L135" s="22">
        <v>29</v>
      </c>
      <c r="M135" s="131">
        <v>30</v>
      </c>
      <c r="N135" s="131">
        <v>46</v>
      </c>
      <c r="O135" s="131">
        <v>34</v>
      </c>
      <c r="P135" s="131">
        <v>48</v>
      </c>
      <c r="Q135" s="100">
        <v>23439.200000000001</v>
      </c>
      <c r="R135" s="125">
        <v>21827.813636363637</v>
      </c>
      <c r="S135" s="100">
        <v>28757.15</v>
      </c>
      <c r="T135" s="100">
        <v>48792.359999999993</v>
      </c>
      <c r="U135" s="125">
        <v>42181.24</v>
      </c>
      <c r="V135" s="125">
        <v>49576.680000000008</v>
      </c>
      <c r="X135" s="135"/>
      <c r="Y135" s="1"/>
    </row>
    <row r="136" spans="1:26" x14ac:dyDescent="0.35">
      <c r="A136" s="21">
        <v>83</v>
      </c>
      <c r="B136" s="18">
        <v>6165</v>
      </c>
      <c r="C136" s="18">
        <v>6735</v>
      </c>
      <c r="D136" s="1">
        <v>7199</v>
      </c>
      <c r="E136" s="1">
        <v>7684</v>
      </c>
      <c r="F136" s="116">
        <v>7906</v>
      </c>
      <c r="G136" s="116">
        <v>8463</v>
      </c>
      <c r="H136" s="116">
        <v>8853</v>
      </c>
      <c r="I136" s="116">
        <v>9430</v>
      </c>
      <c r="J136" s="1">
        <v>9665</v>
      </c>
      <c r="K136" s="22">
        <v>14</v>
      </c>
      <c r="L136" s="22">
        <v>26</v>
      </c>
      <c r="M136" s="131">
        <v>21</v>
      </c>
      <c r="N136" s="131">
        <v>34</v>
      </c>
      <c r="O136" s="131">
        <v>49</v>
      </c>
      <c r="P136" s="131">
        <v>36</v>
      </c>
      <c r="Q136" s="100">
        <v>14513.31</v>
      </c>
      <c r="R136" s="125">
        <v>28391.414242424242</v>
      </c>
      <c r="S136" s="100">
        <v>16256.11</v>
      </c>
      <c r="T136" s="100">
        <v>32010.85</v>
      </c>
      <c r="U136" s="125">
        <v>50118.080000000002</v>
      </c>
      <c r="V136" s="125">
        <v>50399.670000000006</v>
      </c>
      <c r="X136" s="135"/>
      <c r="Y136" s="1"/>
    </row>
    <row r="137" spans="1:26" x14ac:dyDescent="0.35">
      <c r="A137" s="21">
        <v>84</v>
      </c>
      <c r="B137" s="18">
        <v>5510</v>
      </c>
      <c r="C137" s="18">
        <v>5774</v>
      </c>
      <c r="D137" s="1">
        <v>6312</v>
      </c>
      <c r="E137" s="1">
        <v>6721</v>
      </c>
      <c r="F137" s="116">
        <v>7169</v>
      </c>
      <c r="G137" s="116">
        <v>7369</v>
      </c>
      <c r="H137" s="116">
        <v>7955</v>
      </c>
      <c r="I137" s="116">
        <v>8459</v>
      </c>
      <c r="J137" s="1">
        <v>8766</v>
      </c>
      <c r="K137" s="22">
        <v>16</v>
      </c>
      <c r="L137" s="22">
        <v>15</v>
      </c>
      <c r="M137" s="131">
        <v>23</v>
      </c>
      <c r="N137" s="131">
        <v>24</v>
      </c>
      <c r="O137" s="131">
        <v>42</v>
      </c>
      <c r="P137" s="131">
        <v>49</v>
      </c>
      <c r="Q137" s="100">
        <v>15089.349999999999</v>
      </c>
      <c r="R137" s="125">
        <v>17880.283333333329</v>
      </c>
      <c r="S137" s="100">
        <v>28570.03</v>
      </c>
      <c r="T137" s="100">
        <v>21607.550000000003</v>
      </c>
      <c r="U137" s="125">
        <v>42061.84</v>
      </c>
      <c r="V137" s="125">
        <v>54916.359999999993</v>
      </c>
      <c r="X137" s="135"/>
      <c r="Y137" s="1"/>
    </row>
    <row r="138" spans="1:26" x14ac:dyDescent="0.35">
      <c r="A138" s="21">
        <v>85</v>
      </c>
      <c r="B138" s="18">
        <v>4769</v>
      </c>
      <c r="C138" s="18">
        <v>5088</v>
      </c>
      <c r="D138" s="1">
        <v>5318</v>
      </c>
      <c r="E138" s="1">
        <v>5905</v>
      </c>
      <c r="F138" s="116">
        <v>6178</v>
      </c>
      <c r="G138" s="116">
        <v>6619</v>
      </c>
      <c r="H138" s="116">
        <v>6824</v>
      </c>
      <c r="I138" s="116">
        <v>7545</v>
      </c>
      <c r="J138" s="1">
        <v>7765</v>
      </c>
      <c r="K138" s="22">
        <v>9</v>
      </c>
      <c r="L138" s="22">
        <v>16</v>
      </c>
      <c r="M138" s="131">
        <v>22</v>
      </c>
      <c r="N138" s="131">
        <v>20</v>
      </c>
      <c r="O138" s="131">
        <v>29</v>
      </c>
      <c r="P138" s="131">
        <v>41</v>
      </c>
      <c r="Q138" s="100">
        <v>5962.26</v>
      </c>
      <c r="R138" s="125">
        <v>14210.06</v>
      </c>
      <c r="S138" s="100">
        <v>18721.709999999995</v>
      </c>
      <c r="T138" s="100">
        <v>26171.600000000002</v>
      </c>
      <c r="U138" s="125">
        <v>27785.41</v>
      </c>
      <c r="V138" s="125">
        <v>41303.209999999992</v>
      </c>
      <c r="X138" s="135"/>
      <c r="Y138" s="1"/>
    </row>
    <row r="139" spans="1:26" x14ac:dyDescent="0.35">
      <c r="A139" s="21">
        <v>86</v>
      </c>
      <c r="B139" s="18">
        <v>4141</v>
      </c>
      <c r="C139" s="18">
        <v>4368</v>
      </c>
      <c r="D139" s="1">
        <v>4636</v>
      </c>
      <c r="E139" s="1">
        <v>4892</v>
      </c>
      <c r="F139" s="116">
        <v>5358</v>
      </c>
      <c r="G139" s="116">
        <v>5625</v>
      </c>
      <c r="H139" s="116">
        <v>6067</v>
      </c>
      <c r="I139" s="116">
        <v>6438</v>
      </c>
      <c r="J139" s="1">
        <v>6870</v>
      </c>
      <c r="K139" s="22">
        <v>5</v>
      </c>
      <c r="L139" s="22">
        <v>14</v>
      </c>
      <c r="M139" s="131">
        <v>7</v>
      </c>
      <c r="N139" s="131">
        <v>18</v>
      </c>
      <c r="O139" s="131">
        <v>25</v>
      </c>
      <c r="P139" s="131">
        <v>24</v>
      </c>
      <c r="Q139" s="100">
        <v>2833.04</v>
      </c>
      <c r="R139" s="125">
        <v>10579.962222222221</v>
      </c>
      <c r="S139" s="100">
        <v>11539.86</v>
      </c>
      <c r="T139" s="100">
        <v>17489.53</v>
      </c>
      <c r="U139" s="125">
        <v>27792.37</v>
      </c>
      <c r="V139" s="125">
        <v>29448.980000000003</v>
      </c>
      <c r="X139" s="135"/>
      <c r="Y139" s="1"/>
    </row>
    <row r="140" spans="1:26" x14ac:dyDescent="0.35">
      <c r="A140" s="21">
        <v>87</v>
      </c>
      <c r="B140" s="18">
        <v>3360</v>
      </c>
      <c r="C140" s="18">
        <v>3691</v>
      </c>
      <c r="D140" s="1">
        <v>3957</v>
      </c>
      <c r="E140" s="1">
        <v>4165</v>
      </c>
      <c r="F140" s="116">
        <v>4421</v>
      </c>
      <c r="G140" s="116">
        <v>4828</v>
      </c>
      <c r="H140" s="116">
        <v>5126</v>
      </c>
      <c r="I140" s="116">
        <v>5567</v>
      </c>
      <c r="J140" s="1">
        <v>5782</v>
      </c>
      <c r="K140" s="22">
        <v>9</v>
      </c>
      <c r="L140" s="22">
        <v>4</v>
      </c>
      <c r="M140" s="131">
        <v>9</v>
      </c>
      <c r="N140" s="131">
        <v>12</v>
      </c>
      <c r="O140" s="131">
        <v>17</v>
      </c>
      <c r="P140" s="131">
        <v>26</v>
      </c>
      <c r="Q140" s="100">
        <v>11461.369999999999</v>
      </c>
      <c r="R140" s="125">
        <v>7343.09</v>
      </c>
      <c r="S140" s="100">
        <v>10117.130000000001</v>
      </c>
      <c r="T140" s="100">
        <v>14739.140000000001</v>
      </c>
      <c r="U140" s="125">
        <v>17577.809999999998</v>
      </c>
      <c r="V140" s="125">
        <v>33285.530000000006</v>
      </c>
      <c r="X140" s="135"/>
      <c r="Y140" s="1"/>
    </row>
    <row r="141" spans="1:26" x14ac:dyDescent="0.35">
      <c r="A141" s="21">
        <v>88</v>
      </c>
      <c r="B141" s="18">
        <v>2788</v>
      </c>
      <c r="C141" s="18">
        <v>2989</v>
      </c>
      <c r="D141" s="1">
        <v>3241</v>
      </c>
      <c r="E141" s="1">
        <v>3557</v>
      </c>
      <c r="F141" s="116">
        <v>3692</v>
      </c>
      <c r="G141" s="116">
        <v>3910</v>
      </c>
      <c r="H141" s="116">
        <v>4291</v>
      </c>
      <c r="I141" s="116">
        <v>4665</v>
      </c>
      <c r="J141" s="1">
        <v>4920</v>
      </c>
      <c r="K141" s="22">
        <v>4</v>
      </c>
      <c r="L141" s="22">
        <v>10</v>
      </c>
      <c r="M141" s="131">
        <v>5</v>
      </c>
      <c r="N141" s="131">
        <v>9</v>
      </c>
      <c r="O141" s="131">
        <v>11</v>
      </c>
      <c r="P141" s="131">
        <v>20</v>
      </c>
      <c r="Q141" s="100">
        <v>3440.1000000000004</v>
      </c>
      <c r="R141" s="125">
        <v>8931.0045454545507</v>
      </c>
      <c r="S141" s="100">
        <v>3086.7799999999997</v>
      </c>
      <c r="T141" s="100">
        <v>9079.9699999999993</v>
      </c>
      <c r="U141" s="125">
        <v>14088.52</v>
      </c>
      <c r="V141" s="125">
        <v>26782.25</v>
      </c>
      <c r="X141" s="135"/>
      <c r="Y141" s="1"/>
    </row>
    <row r="142" spans="1:26" x14ac:dyDescent="0.35">
      <c r="A142" s="21">
        <v>89</v>
      </c>
      <c r="B142" s="18">
        <v>2255</v>
      </c>
      <c r="C142" s="18">
        <v>2420</v>
      </c>
      <c r="D142" s="1">
        <v>2610</v>
      </c>
      <c r="E142" s="1">
        <v>2858</v>
      </c>
      <c r="F142" s="116">
        <v>3035</v>
      </c>
      <c r="G142" s="116">
        <v>3205</v>
      </c>
      <c r="H142" s="116">
        <v>3449</v>
      </c>
      <c r="I142" s="116">
        <v>3813</v>
      </c>
      <c r="J142" s="1">
        <v>4074</v>
      </c>
      <c r="K142" s="22">
        <v>4</v>
      </c>
      <c r="L142" s="22">
        <v>4</v>
      </c>
      <c r="M142" s="131">
        <v>5</v>
      </c>
      <c r="N142" s="131">
        <v>4</v>
      </c>
      <c r="O142" s="131">
        <v>7</v>
      </c>
      <c r="P142" s="131">
        <v>10</v>
      </c>
      <c r="Q142" s="100">
        <v>2451.98</v>
      </c>
      <c r="R142" s="125">
        <v>2919.96</v>
      </c>
      <c r="S142" s="100">
        <v>8414.64</v>
      </c>
      <c r="T142" s="100">
        <v>4211.32</v>
      </c>
      <c r="U142" s="125">
        <v>6821.05</v>
      </c>
      <c r="V142" s="125">
        <v>15248.77</v>
      </c>
      <c r="X142" s="135"/>
      <c r="Y142" s="1"/>
    </row>
    <row r="143" spans="1:26" x14ac:dyDescent="0.35">
      <c r="A143" s="110" t="s">
        <v>112</v>
      </c>
      <c r="B143" s="18">
        <v>6506</v>
      </c>
      <c r="C143" s="18">
        <v>7042</v>
      </c>
      <c r="D143" s="1">
        <v>7528</v>
      </c>
      <c r="E143" s="1">
        <v>8187</v>
      </c>
      <c r="F143" s="116">
        <v>8828</v>
      </c>
      <c r="G143" s="116">
        <v>9569</v>
      </c>
      <c r="H143" s="116">
        <v>10235</v>
      </c>
      <c r="I143" s="116">
        <v>11269</v>
      </c>
      <c r="J143" s="1">
        <v>12093</v>
      </c>
      <c r="K143" s="22">
        <v>18</v>
      </c>
      <c r="L143" s="22">
        <v>20</v>
      </c>
      <c r="M143" s="131">
        <v>17</v>
      </c>
      <c r="N143" s="131">
        <v>22</v>
      </c>
      <c r="O143" s="131">
        <v>25</v>
      </c>
      <c r="P143" s="131">
        <v>38</v>
      </c>
      <c r="Q143" s="100">
        <v>16623.64</v>
      </c>
      <c r="R143" s="125">
        <v>15429.43929292929</v>
      </c>
      <c r="S143" s="100">
        <v>16576.604509999997</v>
      </c>
      <c r="T143" s="100">
        <v>21858.99</v>
      </c>
      <c r="U143" s="125">
        <v>31959.649999999994</v>
      </c>
      <c r="V143" s="125">
        <v>49828.12</v>
      </c>
      <c r="X143" s="135"/>
      <c r="Y143" s="1"/>
    </row>
    <row r="144" spans="1:26" x14ac:dyDescent="0.35">
      <c r="A144" s="25" t="s">
        <v>17</v>
      </c>
      <c r="B144" s="24">
        <f t="shared" ref="B144:H144" si="0">SUM(B53:B143)</f>
        <v>2032618</v>
      </c>
      <c r="C144" s="24">
        <f t="shared" si="0"/>
        <v>2048890</v>
      </c>
      <c r="D144" s="24">
        <f t="shared" si="0"/>
        <v>2106556</v>
      </c>
      <c r="E144" s="24">
        <f t="shared" si="0"/>
        <v>2163114</v>
      </c>
      <c r="F144" s="23">
        <f t="shared" si="0"/>
        <v>2200468</v>
      </c>
      <c r="G144" s="23">
        <f t="shared" si="0"/>
        <v>2263033</v>
      </c>
      <c r="H144" s="23">
        <f t="shared" si="0"/>
        <v>2331824</v>
      </c>
      <c r="I144" s="23">
        <v>2397121</v>
      </c>
      <c r="J144" s="23">
        <f>SUM(J53:J143)</f>
        <v>2423017</v>
      </c>
      <c r="K144" s="23">
        <f>SUM(K87:K143)</f>
        <v>52653</v>
      </c>
      <c r="L144" s="24">
        <f>SUM(L87:L143)</f>
        <v>64026</v>
      </c>
      <c r="M144" s="109">
        <v>74163</v>
      </c>
      <c r="N144" s="109">
        <v>92630</v>
      </c>
      <c r="O144" s="109">
        <v>107916</v>
      </c>
      <c r="P144" s="109">
        <v>119828</v>
      </c>
      <c r="Q144" s="108">
        <f>SUM(Q87:Q143)</f>
        <v>9841984.3299999945</v>
      </c>
      <c r="R144" s="90">
        <f>SUM(R87:R143)</f>
        <v>12666784.687676769</v>
      </c>
      <c r="S144" s="90">
        <v>17247113.564509999</v>
      </c>
      <c r="T144" s="90">
        <v>21272214.48</v>
      </c>
      <c r="U144" s="90">
        <v>26506792.989999998</v>
      </c>
      <c r="V144" s="90">
        <v>32084557.010000002</v>
      </c>
      <c r="W144" s="1"/>
      <c r="X144" s="135"/>
      <c r="Y144" s="1"/>
      <c r="Z144" s="1"/>
    </row>
  </sheetData>
  <mergeCells count="2">
    <mergeCell ref="B51:D51"/>
    <mergeCell ref="K50:V50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69"/>
  <sheetViews>
    <sheetView topLeftCell="A117" zoomScale="85" zoomScaleNormal="85" workbookViewId="0">
      <selection activeCell="E19" sqref="E19"/>
    </sheetView>
  </sheetViews>
  <sheetFormatPr defaultRowHeight="14.5" x14ac:dyDescent="0.35"/>
  <cols>
    <col min="2" max="2" width="18.54296875" customWidth="1"/>
    <col min="3" max="3" width="17.81640625" customWidth="1"/>
    <col min="4" max="4" width="18.54296875" customWidth="1"/>
    <col min="5" max="5" width="20.26953125" customWidth="1"/>
    <col min="6" max="6" width="18.1796875" customWidth="1"/>
    <col min="7" max="7" width="14.1796875" customWidth="1"/>
    <col min="8" max="8" width="12" customWidth="1"/>
    <col min="9" max="9" width="12.26953125" customWidth="1"/>
    <col min="10" max="10" width="11.26953125" customWidth="1"/>
  </cols>
  <sheetData>
    <row r="1" spans="1:6" x14ac:dyDescent="0.35">
      <c r="A1" s="10" t="s">
        <v>6</v>
      </c>
    </row>
    <row r="2" spans="1:6" ht="15" thickBot="1" x14ac:dyDescent="0.4"/>
    <row r="3" spans="1:6" ht="26.5" thickBot="1" x14ac:dyDescent="0.4">
      <c r="A3" s="2"/>
      <c r="B3" s="3" t="s">
        <v>102</v>
      </c>
      <c r="C3" s="3" t="s">
        <v>7</v>
      </c>
      <c r="D3" s="3" t="s">
        <v>8</v>
      </c>
      <c r="E3" s="8" t="s">
        <v>145</v>
      </c>
      <c r="F3" s="11" t="s">
        <v>103</v>
      </c>
    </row>
    <row r="4" spans="1:6" x14ac:dyDescent="0.35">
      <c r="A4" s="4">
        <v>2001</v>
      </c>
      <c r="B4" s="5"/>
      <c r="C4" s="12">
        <v>0.126</v>
      </c>
      <c r="D4" s="12">
        <v>0.82199999999999995</v>
      </c>
      <c r="E4" s="12"/>
      <c r="F4" s="12">
        <v>5.1999999999999998E-2</v>
      </c>
    </row>
    <row r="5" spans="1:6" x14ac:dyDescent="0.35">
      <c r="A5" s="4">
        <v>2002</v>
      </c>
      <c r="B5" s="5"/>
      <c r="C5" s="12">
        <v>0.14599999999999999</v>
      </c>
      <c r="D5" s="12">
        <v>0.80500000000000005</v>
      </c>
      <c r="E5" s="12"/>
      <c r="F5" s="12">
        <v>4.9000000000000002E-2</v>
      </c>
    </row>
    <row r="6" spans="1:6" x14ac:dyDescent="0.35">
      <c r="A6" s="4">
        <v>2003</v>
      </c>
      <c r="B6" s="5"/>
      <c r="C6" s="12">
        <v>0.17399999999999999</v>
      </c>
      <c r="D6" s="12">
        <v>0.77800000000000002</v>
      </c>
      <c r="E6" s="12"/>
      <c r="F6" s="12">
        <v>4.8000000000000001E-2</v>
      </c>
    </row>
    <row r="7" spans="1:6" x14ac:dyDescent="0.35">
      <c r="A7" s="4">
        <v>2004</v>
      </c>
      <c r="B7" s="5"/>
      <c r="C7" s="12">
        <v>0.19500000000000001</v>
      </c>
      <c r="D7" s="12">
        <v>0.75800000000000001</v>
      </c>
      <c r="E7" s="12"/>
      <c r="F7" s="12">
        <v>4.7E-2</v>
      </c>
    </row>
    <row r="8" spans="1:6" x14ac:dyDescent="0.35">
      <c r="A8" s="4">
        <v>2005</v>
      </c>
      <c r="B8" s="12">
        <v>0.01</v>
      </c>
      <c r="C8" s="12">
        <v>0.21</v>
      </c>
      <c r="D8" s="12">
        <v>0.73899999999999999</v>
      </c>
      <c r="E8" s="12"/>
      <c r="F8" s="12">
        <v>4.1000000000000002E-2</v>
      </c>
    </row>
    <row r="9" spans="1:6" x14ac:dyDescent="0.35">
      <c r="A9" s="4">
        <v>2006</v>
      </c>
      <c r="B9" s="12">
        <v>2.9000000000000001E-2</v>
      </c>
      <c r="C9" s="12">
        <v>0.214</v>
      </c>
      <c r="D9" s="12">
        <v>0.71699999999999997</v>
      </c>
      <c r="E9" s="12"/>
      <c r="F9" s="12">
        <v>0.04</v>
      </c>
    </row>
    <row r="10" spans="1:6" x14ac:dyDescent="0.35">
      <c r="A10" s="4">
        <v>2007</v>
      </c>
      <c r="B10" s="12">
        <v>5.3999999999999999E-2</v>
      </c>
      <c r="C10" s="12">
        <v>0.21199999999999999</v>
      </c>
      <c r="D10" s="12">
        <v>0.69499999999999995</v>
      </c>
      <c r="E10" s="12"/>
      <c r="F10" s="12">
        <v>3.9E-2</v>
      </c>
    </row>
    <row r="11" spans="1:6" x14ac:dyDescent="0.35">
      <c r="A11" s="4">
        <v>2008</v>
      </c>
      <c r="B11" s="12">
        <v>7.6999999999999999E-2</v>
      </c>
      <c r="C11" s="12">
        <v>0.216</v>
      </c>
      <c r="D11" s="12">
        <v>0.66800000000000004</v>
      </c>
      <c r="E11" s="12"/>
      <c r="F11" s="12">
        <v>3.9E-2</v>
      </c>
    </row>
    <row r="12" spans="1:6" x14ac:dyDescent="0.35">
      <c r="A12" s="4">
        <v>2009</v>
      </c>
      <c r="B12" s="12">
        <v>0.104</v>
      </c>
      <c r="C12" s="12">
        <v>0.22800000000000001</v>
      </c>
      <c r="D12" s="12">
        <v>0.629</v>
      </c>
      <c r="E12" s="12"/>
      <c r="F12" s="12">
        <v>3.9E-2</v>
      </c>
    </row>
    <row r="13" spans="1:6" x14ac:dyDescent="0.35">
      <c r="A13" s="4">
        <v>2010</v>
      </c>
      <c r="B13" s="12">
        <v>0.13700000000000001</v>
      </c>
      <c r="C13" s="12">
        <v>0.20799999999999999</v>
      </c>
      <c r="D13" s="12">
        <v>0.61599999999999999</v>
      </c>
      <c r="E13" s="12"/>
      <c r="F13" s="12">
        <v>3.9E-2</v>
      </c>
    </row>
    <row r="14" spans="1:6" x14ac:dyDescent="0.35">
      <c r="A14" s="4">
        <v>2011</v>
      </c>
      <c r="B14" s="12">
        <v>0.17699999999999999</v>
      </c>
      <c r="C14" s="12">
        <v>0.20899999999999999</v>
      </c>
      <c r="D14" s="12">
        <v>0.57299999999999995</v>
      </c>
      <c r="E14" s="12"/>
      <c r="F14" s="12">
        <v>0.04</v>
      </c>
    </row>
    <row r="15" spans="1:6" x14ac:dyDescent="0.35">
      <c r="A15" s="4">
        <v>2012</v>
      </c>
      <c r="B15" s="12">
        <v>0.17899999999999999</v>
      </c>
      <c r="C15" s="12">
        <v>0.215</v>
      </c>
      <c r="D15" s="13">
        <v>0.56399999999999995</v>
      </c>
      <c r="E15" s="13"/>
      <c r="F15" s="12">
        <v>4.1000000000000002E-2</v>
      </c>
    </row>
    <row r="16" spans="1:6" x14ac:dyDescent="0.35">
      <c r="A16" s="4">
        <v>2013</v>
      </c>
      <c r="B16" s="12">
        <v>0.189</v>
      </c>
      <c r="C16" s="12">
        <v>0.22800000000000001</v>
      </c>
      <c r="D16" s="13">
        <v>0.54100000000000004</v>
      </c>
      <c r="E16" s="13"/>
      <c r="F16" s="12">
        <v>4.2000000000000003E-2</v>
      </c>
    </row>
    <row r="17" spans="1:6" x14ac:dyDescent="0.35">
      <c r="A17" s="4">
        <v>2014</v>
      </c>
      <c r="B17" s="12">
        <v>0.19700000000000001</v>
      </c>
      <c r="C17" s="12">
        <v>0.23300000000000001</v>
      </c>
      <c r="D17" s="12">
        <v>0.52800000000000002</v>
      </c>
      <c r="E17" s="12"/>
      <c r="F17" s="13">
        <v>4.2000000000000003E-2</v>
      </c>
    </row>
    <row r="18" spans="1:6" x14ac:dyDescent="0.35">
      <c r="A18" s="4">
        <v>2015</v>
      </c>
      <c r="B18" s="12">
        <v>0.19600000000000001</v>
      </c>
      <c r="C18" s="12">
        <v>0.25600000000000001</v>
      </c>
      <c r="D18" s="12">
        <v>0.50800000000000001</v>
      </c>
      <c r="E18" s="12"/>
      <c r="F18" s="13">
        <v>0.04</v>
      </c>
    </row>
    <row r="19" spans="1:6" x14ac:dyDescent="0.35">
      <c r="A19" s="4">
        <v>2016</v>
      </c>
      <c r="B19" s="12">
        <v>0.19900000000000001</v>
      </c>
      <c r="C19" s="12">
        <v>0.26</v>
      </c>
      <c r="D19" s="12">
        <v>0.501</v>
      </c>
      <c r="E19" s="12"/>
      <c r="F19" s="13">
        <v>3.9E-2</v>
      </c>
    </row>
    <row r="20" spans="1:6" x14ac:dyDescent="0.35">
      <c r="A20" s="4">
        <v>2017</v>
      </c>
      <c r="B20" s="102">
        <v>0.189</v>
      </c>
      <c r="C20" s="102">
        <v>0.26500000000000001</v>
      </c>
      <c r="D20" s="102">
        <v>0.499</v>
      </c>
      <c r="E20" s="102"/>
      <c r="F20" s="103">
        <v>3.9E-2</v>
      </c>
    </row>
    <row r="21" spans="1:6" x14ac:dyDescent="0.35">
      <c r="A21" s="4">
        <v>2018</v>
      </c>
      <c r="B21" s="102">
        <v>0.19900000000000001</v>
      </c>
      <c r="C21" s="102">
        <v>0.26</v>
      </c>
      <c r="D21" s="102">
        <v>0.502</v>
      </c>
      <c r="E21" s="102"/>
      <c r="F21" s="103">
        <v>3.9E-2</v>
      </c>
    </row>
    <row r="22" spans="1:6" x14ac:dyDescent="0.35">
      <c r="A22" s="4">
        <v>2019</v>
      </c>
      <c r="B22" s="102">
        <v>0.20338785703740678</v>
      </c>
      <c r="C22" s="102">
        <v>0.25953535048190823</v>
      </c>
      <c r="D22" s="102">
        <v>0.4991120199371516</v>
      </c>
      <c r="E22" s="102"/>
      <c r="F22" s="103">
        <v>3.7964772543533434E-2</v>
      </c>
    </row>
    <row r="23" spans="1:6" x14ac:dyDescent="0.35">
      <c r="A23" s="4">
        <v>2020</v>
      </c>
      <c r="B23" s="102">
        <v>0.20399999999999999</v>
      </c>
      <c r="C23" s="102">
        <v>0.26600000000000001</v>
      </c>
      <c r="D23" s="102">
        <v>0.49299999999999999</v>
      </c>
      <c r="E23" s="102"/>
      <c r="F23" s="103">
        <v>3.6999999999999998E-2</v>
      </c>
    </row>
    <row r="24" spans="1:6" x14ac:dyDescent="0.35">
      <c r="A24" s="4">
        <v>2021</v>
      </c>
      <c r="B24" s="102">
        <v>0.20399999999999999</v>
      </c>
      <c r="C24" s="102">
        <v>0.26900000000000002</v>
      </c>
      <c r="D24" s="102">
        <v>0.49099999999999999</v>
      </c>
      <c r="E24" s="102"/>
      <c r="F24" s="103">
        <v>3.5999999999999997E-2</v>
      </c>
    </row>
    <row r="25" spans="1:6" x14ac:dyDescent="0.35">
      <c r="A25" s="4">
        <v>2022</v>
      </c>
      <c r="B25" s="102">
        <v>0.20499999999999999</v>
      </c>
      <c r="C25" s="102">
        <v>0.27600000000000002</v>
      </c>
      <c r="D25" s="102">
        <v>0.48399999999999999</v>
      </c>
      <c r="E25" s="102"/>
      <c r="F25" s="103">
        <v>3.5000000000000003E-2</v>
      </c>
    </row>
    <row r="26" spans="1:6" x14ac:dyDescent="0.35">
      <c r="A26" s="4">
        <v>2023</v>
      </c>
      <c r="B26" s="102">
        <v>0.20499999999999999</v>
      </c>
      <c r="C26" s="102">
        <v>0.28000000000000003</v>
      </c>
      <c r="D26" s="102">
        <v>0.48899999999999999</v>
      </c>
      <c r="E26" s="102"/>
      <c r="F26" s="103">
        <v>2.7E-2</v>
      </c>
    </row>
    <row r="27" spans="1:6" ht="15" thickBot="1" x14ac:dyDescent="0.4">
      <c r="A27" s="7">
        <v>2024</v>
      </c>
      <c r="B27" s="111">
        <v>0.20399999999999999</v>
      </c>
      <c r="C27" s="111">
        <v>0.28399999999999997</v>
      </c>
      <c r="D27" s="111">
        <v>0.48399999999999999</v>
      </c>
      <c r="E27" s="111">
        <v>2E-3</v>
      </c>
      <c r="F27" s="112">
        <v>2.5999999999999999E-2</v>
      </c>
    </row>
    <row r="28" spans="1:6" x14ac:dyDescent="0.35">
      <c r="A28" s="91"/>
      <c r="B28" s="92"/>
      <c r="C28" s="92"/>
      <c r="D28" s="92"/>
      <c r="E28" s="93"/>
    </row>
    <row r="29" spans="1:6" ht="15" thickBot="1" x14ac:dyDescent="0.4">
      <c r="A29" s="10" t="s">
        <v>19</v>
      </c>
      <c r="B29" s="92"/>
      <c r="C29" s="92"/>
      <c r="D29" s="92"/>
      <c r="E29" s="93"/>
    </row>
    <row r="30" spans="1:6" ht="15" thickBot="1" x14ac:dyDescent="0.4">
      <c r="A30" s="26">
        <v>2024</v>
      </c>
      <c r="B30" s="8" t="s">
        <v>102</v>
      </c>
      <c r="C30" s="3" t="s">
        <v>20</v>
      </c>
      <c r="D30" s="3" t="s">
        <v>8</v>
      </c>
      <c r="E30" s="8" t="s">
        <v>145</v>
      </c>
    </row>
    <row r="31" spans="1:6" x14ac:dyDescent="0.35">
      <c r="A31" s="27" t="s">
        <v>21</v>
      </c>
      <c r="B31" s="162">
        <v>0.223</v>
      </c>
      <c r="C31" s="162">
        <v>0.29799999999999999</v>
      </c>
      <c r="D31" s="162">
        <v>0.47799999999999998</v>
      </c>
      <c r="E31" s="162">
        <v>1E-3</v>
      </c>
    </row>
    <row r="32" spans="1:6" x14ac:dyDescent="0.35">
      <c r="A32" s="27" t="s">
        <v>22</v>
      </c>
      <c r="B32" s="162">
        <v>0.20499999999999999</v>
      </c>
      <c r="C32" s="162">
        <v>0.29099999999999998</v>
      </c>
      <c r="D32" s="162">
        <v>0.502</v>
      </c>
      <c r="E32" s="162">
        <v>1E-3</v>
      </c>
    </row>
    <row r="33" spans="1:5" x14ac:dyDescent="0.35">
      <c r="A33" s="27" t="s">
        <v>23</v>
      </c>
      <c r="B33" s="162">
        <v>0.20100000000000001</v>
      </c>
      <c r="C33" s="162">
        <v>0.28399999999999997</v>
      </c>
      <c r="D33" s="162">
        <v>0.51400000000000001</v>
      </c>
      <c r="E33" s="162">
        <v>2E-3</v>
      </c>
    </row>
    <row r="34" spans="1:5" x14ac:dyDescent="0.35">
      <c r="A34" s="27" t="s">
        <v>24</v>
      </c>
      <c r="B34" s="162">
        <v>0.16900000000000001</v>
      </c>
      <c r="C34" s="162">
        <v>0.30499999999999999</v>
      </c>
      <c r="D34" s="162">
        <v>0.52500000000000002</v>
      </c>
      <c r="E34" s="162">
        <v>2E-3</v>
      </c>
    </row>
    <row r="35" spans="1:5" ht="15" thickBot="1" x14ac:dyDescent="0.4">
      <c r="A35" s="29" t="s">
        <v>25</v>
      </c>
      <c r="B35" s="163">
        <v>0.107</v>
      </c>
      <c r="C35" s="163">
        <v>0.214</v>
      </c>
      <c r="D35" s="163">
        <v>0.67800000000000005</v>
      </c>
      <c r="E35" s="163">
        <v>1E-3</v>
      </c>
    </row>
    <row r="36" spans="1:5" ht="15" thickBot="1" x14ac:dyDescent="0.4">
      <c r="A36" s="10"/>
      <c r="B36" s="92"/>
      <c r="C36" s="92"/>
      <c r="D36" s="92"/>
      <c r="E36" s="93"/>
    </row>
    <row r="37" spans="1:5" ht="15" thickBot="1" x14ac:dyDescent="0.4">
      <c r="A37" s="26">
        <v>2023</v>
      </c>
      <c r="B37" s="8" t="s">
        <v>102</v>
      </c>
      <c r="C37" s="3" t="s">
        <v>20</v>
      </c>
      <c r="D37" s="3" t="s">
        <v>8</v>
      </c>
      <c r="E37" s="93"/>
    </row>
    <row r="38" spans="1:5" x14ac:dyDescent="0.35">
      <c r="A38" s="27" t="s">
        <v>21</v>
      </c>
      <c r="B38" s="28">
        <v>0.23</v>
      </c>
      <c r="C38" s="28">
        <v>0.28999999999999998</v>
      </c>
      <c r="D38" s="28">
        <v>0.48</v>
      </c>
      <c r="E38" s="93"/>
    </row>
    <row r="39" spans="1:5" x14ac:dyDescent="0.35">
      <c r="A39" s="27" t="s">
        <v>22</v>
      </c>
      <c r="B39" s="28">
        <v>0.21</v>
      </c>
      <c r="C39" s="28">
        <v>0.28000000000000003</v>
      </c>
      <c r="D39" s="28">
        <v>0.51</v>
      </c>
      <c r="E39" s="93"/>
    </row>
    <row r="40" spans="1:5" x14ac:dyDescent="0.35">
      <c r="A40" s="27" t="s">
        <v>23</v>
      </c>
      <c r="B40" s="28">
        <v>0.2</v>
      </c>
      <c r="C40" s="28">
        <v>0.28000000000000003</v>
      </c>
      <c r="D40" s="28">
        <v>0.52</v>
      </c>
      <c r="E40" s="93"/>
    </row>
    <row r="41" spans="1:5" x14ac:dyDescent="0.35">
      <c r="A41" s="27" t="s">
        <v>24</v>
      </c>
      <c r="B41" s="28">
        <v>0.16</v>
      </c>
      <c r="C41" s="28">
        <v>0.3</v>
      </c>
      <c r="D41" s="28">
        <v>0.54</v>
      </c>
      <c r="E41" s="93"/>
    </row>
    <row r="42" spans="1:5" ht="15" thickBot="1" x14ac:dyDescent="0.4">
      <c r="A42" s="29" t="s">
        <v>25</v>
      </c>
      <c r="B42" s="30">
        <v>0.1</v>
      </c>
      <c r="C42" s="30">
        <v>0.2</v>
      </c>
      <c r="D42" s="30">
        <v>0.7</v>
      </c>
      <c r="E42" s="93"/>
    </row>
    <row r="43" spans="1:5" ht="15" thickBot="1" x14ac:dyDescent="0.4">
      <c r="A43" s="10"/>
      <c r="B43" s="92"/>
      <c r="C43" s="92"/>
      <c r="D43" s="92"/>
      <c r="E43" s="93"/>
    </row>
    <row r="44" spans="1:5" ht="15" thickBot="1" x14ac:dyDescent="0.4">
      <c r="A44" s="26">
        <v>2022</v>
      </c>
      <c r="B44" s="8" t="s">
        <v>102</v>
      </c>
      <c r="C44" s="3" t="s">
        <v>20</v>
      </c>
      <c r="D44" s="3" t="s">
        <v>8</v>
      </c>
      <c r="E44" s="93"/>
    </row>
    <row r="45" spans="1:5" ht="15.5" x14ac:dyDescent="0.35">
      <c r="A45" s="27" t="s">
        <v>21</v>
      </c>
      <c r="B45" s="28">
        <v>0.23</v>
      </c>
      <c r="C45" s="28">
        <v>0.28999999999999998</v>
      </c>
      <c r="D45" s="28">
        <v>0.48</v>
      </c>
      <c r="E45" s="133"/>
    </row>
    <row r="46" spans="1:5" ht="15.5" x14ac:dyDescent="0.35">
      <c r="A46" s="27" t="s">
        <v>22</v>
      </c>
      <c r="B46" s="28">
        <v>0.21</v>
      </c>
      <c r="C46" s="28">
        <v>0.28000000000000003</v>
      </c>
      <c r="D46" s="28">
        <v>0.51</v>
      </c>
      <c r="E46" s="133"/>
    </row>
    <row r="47" spans="1:5" ht="15.5" x14ac:dyDescent="0.35">
      <c r="A47" s="27" t="s">
        <v>23</v>
      </c>
      <c r="B47" s="28">
        <v>0.21</v>
      </c>
      <c r="C47" s="28">
        <v>0.28999999999999998</v>
      </c>
      <c r="D47" s="28">
        <v>0.51</v>
      </c>
      <c r="E47" s="133"/>
    </row>
    <row r="48" spans="1:5" ht="15.5" x14ac:dyDescent="0.35">
      <c r="A48" s="27" t="s">
        <v>24</v>
      </c>
      <c r="B48" s="28">
        <v>0.16</v>
      </c>
      <c r="C48" s="28">
        <v>0.3</v>
      </c>
      <c r="D48" s="28">
        <v>0.54</v>
      </c>
      <c r="E48" s="133"/>
    </row>
    <row r="49" spans="1:5" ht="16" thickBot="1" x14ac:dyDescent="0.4">
      <c r="A49" s="29" t="s">
        <v>25</v>
      </c>
      <c r="B49" s="30">
        <v>0.1</v>
      </c>
      <c r="C49" s="30">
        <v>0.19</v>
      </c>
      <c r="D49" s="30">
        <v>0.71</v>
      </c>
      <c r="E49" s="133"/>
    </row>
    <row r="50" spans="1:5" ht="15" thickBot="1" x14ac:dyDescent="0.4">
      <c r="A50" s="10"/>
      <c r="B50" s="92"/>
      <c r="C50" s="92"/>
      <c r="D50" s="92"/>
      <c r="E50" s="93"/>
    </row>
    <row r="51" spans="1:5" ht="15" thickBot="1" x14ac:dyDescent="0.4">
      <c r="A51" s="26">
        <v>2021</v>
      </c>
      <c r="B51" s="8" t="s">
        <v>102</v>
      </c>
      <c r="C51" s="3" t="s">
        <v>20</v>
      </c>
      <c r="D51" s="3" t="s">
        <v>8</v>
      </c>
      <c r="E51" s="93"/>
    </row>
    <row r="52" spans="1:5" x14ac:dyDescent="0.35">
      <c r="A52" s="27" t="s">
        <v>21</v>
      </c>
      <c r="B52" s="28">
        <v>0.23</v>
      </c>
      <c r="C52" s="28">
        <v>0.28000000000000003</v>
      </c>
      <c r="D52" s="28">
        <v>0.49</v>
      </c>
      <c r="E52" s="93"/>
    </row>
    <row r="53" spans="1:5" x14ac:dyDescent="0.35">
      <c r="A53" s="27" t="s">
        <v>22</v>
      </c>
      <c r="B53" s="28">
        <v>0.21</v>
      </c>
      <c r="C53" s="28">
        <v>0.27</v>
      </c>
      <c r="D53" s="28">
        <v>0.52</v>
      </c>
      <c r="E53" s="93"/>
    </row>
    <row r="54" spans="1:5" x14ac:dyDescent="0.35">
      <c r="A54" s="27" t="s">
        <v>23</v>
      </c>
      <c r="B54" s="28">
        <v>0.2</v>
      </c>
      <c r="C54" s="28">
        <v>0.28999999999999998</v>
      </c>
      <c r="D54" s="28">
        <v>0.51</v>
      </c>
      <c r="E54" s="93"/>
    </row>
    <row r="55" spans="1:5" x14ac:dyDescent="0.35">
      <c r="A55" s="27" t="s">
        <v>24</v>
      </c>
      <c r="B55" s="28">
        <v>0.15</v>
      </c>
      <c r="C55" s="28">
        <v>0.28999999999999998</v>
      </c>
      <c r="D55" s="28">
        <v>0.56000000000000005</v>
      </c>
      <c r="E55" s="93"/>
    </row>
    <row r="56" spans="1:5" ht="15" thickBot="1" x14ac:dyDescent="0.4">
      <c r="A56" s="29" t="s">
        <v>25</v>
      </c>
      <c r="B56" s="30">
        <v>0.09</v>
      </c>
      <c r="C56" s="30">
        <v>0.18</v>
      </c>
      <c r="D56" s="30">
        <v>0.73</v>
      </c>
      <c r="E56" s="93"/>
    </row>
    <row r="57" spans="1:5" ht="15" thickBot="1" x14ac:dyDescent="0.4">
      <c r="A57" s="91"/>
      <c r="B57" s="92"/>
      <c r="C57" s="92"/>
      <c r="D57" s="92"/>
      <c r="E57" s="93"/>
    </row>
    <row r="58" spans="1:5" ht="15" thickBot="1" x14ac:dyDescent="0.4">
      <c r="A58" s="26">
        <v>2020</v>
      </c>
      <c r="B58" s="8" t="s">
        <v>102</v>
      </c>
      <c r="C58" s="3" t="s">
        <v>20</v>
      </c>
      <c r="D58" s="3" t="s">
        <v>8</v>
      </c>
      <c r="E58" s="93"/>
    </row>
    <row r="59" spans="1:5" x14ac:dyDescent="0.35">
      <c r="A59" s="27" t="s">
        <v>21</v>
      </c>
      <c r="B59" s="28">
        <f>(115382+52293+71625+82511)/(504551+260311+287216+352053)</f>
        <v>0.22918872954161684</v>
      </c>
      <c r="C59" s="28">
        <f>(145853+62242+83929+104607)/(504551+260311+287216+352053)</f>
        <v>0.28247435602518567</v>
      </c>
      <c r="D59" s="28">
        <f>(243316+145776+131662+164935)/(504551+260311+287216+352053)</f>
        <v>0.48833691443319749</v>
      </c>
      <c r="E59" s="93"/>
    </row>
    <row r="60" spans="1:5" x14ac:dyDescent="0.35">
      <c r="A60" s="27" t="s">
        <v>22</v>
      </c>
      <c r="B60" s="28">
        <f>(62258/300081)</f>
        <v>0.20747064959127703</v>
      </c>
      <c r="C60" s="28">
        <f>(81309/300081)</f>
        <v>0.27095684165275374</v>
      </c>
      <c r="D60" s="28">
        <f>(156514/300081)</f>
        <v>0.52157250875596917</v>
      </c>
      <c r="E60" s="113"/>
    </row>
    <row r="61" spans="1:5" x14ac:dyDescent="0.35">
      <c r="A61" s="27" t="s">
        <v>23</v>
      </c>
      <c r="B61" s="28">
        <f>(27427+22663)/(131493+117346)</f>
        <v>0.20129481311209255</v>
      </c>
      <c r="C61" s="28">
        <f>(36715+35575)/(131493+117346)</f>
        <v>0.29050912437359094</v>
      </c>
      <c r="D61" s="28">
        <f>(67351+59108)/(131493+117346)</f>
        <v>0.50819606251431648</v>
      </c>
      <c r="E61" s="93"/>
    </row>
    <row r="62" spans="1:5" x14ac:dyDescent="0.35">
      <c r="A62" s="27" t="s">
        <v>24</v>
      </c>
      <c r="B62" s="28">
        <f>(16006+9000)/(99975+71297)</f>
        <v>0.1460016815358027</v>
      </c>
      <c r="C62" s="28">
        <f>(29688+18095)/(99975+71297)</f>
        <v>0.27898897659862676</v>
      </c>
      <c r="D62" s="28">
        <f>(54281+44202)/(99975+71297)</f>
        <v>0.57500934186557051</v>
      </c>
      <c r="E62" s="93"/>
    </row>
    <row r="63" spans="1:5" ht="15" thickBot="1" x14ac:dyDescent="0.4">
      <c r="A63" s="29" t="s">
        <v>25</v>
      </c>
      <c r="B63" s="30">
        <f>(4349+2431)/(44633+31512)</f>
        <v>8.9040646135662219E-2</v>
      </c>
      <c r="C63" s="30">
        <f>(8671+4021)/(44633+31512)</f>
        <v>0.16668198831177358</v>
      </c>
      <c r="D63" s="30">
        <f>(31613+25060)/(44633+31512)</f>
        <v>0.74427736555256419</v>
      </c>
      <c r="E63" s="93"/>
    </row>
    <row r="64" spans="1:5" ht="15" thickBot="1" x14ac:dyDescent="0.4">
      <c r="E64" s="93"/>
    </row>
    <row r="65" spans="1:5" ht="15" thickBot="1" x14ac:dyDescent="0.4">
      <c r="A65" s="26">
        <v>2019</v>
      </c>
      <c r="B65" s="8" t="s">
        <v>102</v>
      </c>
      <c r="C65" s="3" t="s">
        <v>20</v>
      </c>
      <c r="D65" s="3" t="s">
        <v>8</v>
      </c>
      <c r="E65" s="93"/>
    </row>
    <row r="66" spans="1:5" x14ac:dyDescent="0.35">
      <c r="A66" s="27" t="s">
        <v>21</v>
      </c>
      <c r="B66" s="28">
        <v>0.23</v>
      </c>
      <c r="C66" s="28">
        <v>0.28000000000000003</v>
      </c>
      <c r="D66" s="28">
        <v>0.49</v>
      </c>
      <c r="E66" s="93"/>
    </row>
    <row r="67" spans="1:5" x14ac:dyDescent="0.35">
      <c r="A67" s="27" t="s">
        <v>22</v>
      </c>
      <c r="B67" s="28">
        <v>0.21</v>
      </c>
      <c r="C67" s="28">
        <v>0.27</v>
      </c>
      <c r="D67" s="28">
        <v>0.53</v>
      </c>
      <c r="E67" s="93"/>
    </row>
    <row r="68" spans="1:5" x14ac:dyDescent="0.35">
      <c r="A68" s="27" t="s">
        <v>23</v>
      </c>
      <c r="B68" s="28">
        <v>0.2</v>
      </c>
      <c r="C68" s="28">
        <v>0.28999999999999998</v>
      </c>
      <c r="D68" s="28">
        <v>0.51</v>
      </c>
      <c r="E68" s="93"/>
    </row>
    <row r="69" spans="1:5" x14ac:dyDescent="0.35">
      <c r="A69" s="27" t="s">
        <v>24</v>
      </c>
      <c r="B69" s="28">
        <v>0.14000000000000001</v>
      </c>
      <c r="C69" s="28">
        <v>0.27</v>
      </c>
      <c r="D69" s="28">
        <v>0.59</v>
      </c>
      <c r="E69" s="93"/>
    </row>
    <row r="70" spans="1:5" ht="15" thickBot="1" x14ac:dyDescent="0.4">
      <c r="A70" s="29" t="s">
        <v>25</v>
      </c>
      <c r="B70" s="30">
        <v>0.08</v>
      </c>
      <c r="C70" s="30">
        <v>0.15</v>
      </c>
      <c r="D70" s="30">
        <v>0.76</v>
      </c>
      <c r="E70" s="93"/>
    </row>
    <row r="71" spans="1:5" ht="15" thickBot="1" x14ac:dyDescent="0.4">
      <c r="A71" s="10"/>
      <c r="E71" s="93"/>
    </row>
    <row r="72" spans="1:5" ht="15" thickBot="1" x14ac:dyDescent="0.4">
      <c r="A72" s="26">
        <v>2018</v>
      </c>
      <c r="B72" s="8" t="s">
        <v>102</v>
      </c>
      <c r="C72" s="3" t="s">
        <v>20</v>
      </c>
      <c r="D72" s="3" t="s">
        <v>8</v>
      </c>
      <c r="E72" s="93"/>
    </row>
    <row r="73" spans="1:5" x14ac:dyDescent="0.35">
      <c r="A73" s="27" t="s">
        <v>21</v>
      </c>
      <c r="B73" s="28">
        <v>0.23</v>
      </c>
      <c r="C73" s="28">
        <v>0.28000000000000003</v>
      </c>
      <c r="D73" s="28">
        <v>0.5</v>
      </c>
      <c r="E73" s="93"/>
    </row>
    <row r="74" spans="1:5" x14ac:dyDescent="0.35">
      <c r="A74" s="27" t="s">
        <v>22</v>
      </c>
      <c r="B74" s="28">
        <v>0.21</v>
      </c>
      <c r="C74" s="28">
        <v>0.27</v>
      </c>
      <c r="D74" s="28">
        <v>0.53</v>
      </c>
      <c r="E74" s="93"/>
    </row>
    <row r="75" spans="1:5" x14ac:dyDescent="0.35">
      <c r="A75" s="27" t="s">
        <v>23</v>
      </c>
      <c r="B75" s="28">
        <v>0.19</v>
      </c>
      <c r="C75" s="28">
        <v>0.28999999999999998</v>
      </c>
      <c r="D75" s="28">
        <v>0.52</v>
      </c>
      <c r="E75" s="93"/>
    </row>
    <row r="76" spans="1:5" x14ac:dyDescent="0.35">
      <c r="A76" s="27" t="s">
        <v>24</v>
      </c>
      <c r="B76" s="28">
        <v>0.13</v>
      </c>
      <c r="C76" s="28">
        <v>0.25</v>
      </c>
      <c r="D76" s="28">
        <v>0.62</v>
      </c>
      <c r="E76" s="93"/>
    </row>
    <row r="77" spans="1:5" ht="15" thickBot="1" x14ac:dyDescent="0.4">
      <c r="A77" s="29" t="s">
        <v>25</v>
      </c>
      <c r="B77" s="30">
        <v>0.08</v>
      </c>
      <c r="C77" s="30">
        <v>0.14000000000000001</v>
      </c>
      <c r="D77" s="30">
        <v>0.78</v>
      </c>
      <c r="E77" s="93"/>
    </row>
    <row r="78" spans="1:5" ht="15" thickBot="1" x14ac:dyDescent="0.4"/>
    <row r="79" spans="1:5" ht="15" thickBot="1" x14ac:dyDescent="0.4">
      <c r="A79" s="26">
        <v>2017</v>
      </c>
      <c r="B79" s="8" t="s">
        <v>102</v>
      </c>
      <c r="C79" s="3" t="s">
        <v>20</v>
      </c>
      <c r="D79" s="3" t="s">
        <v>8</v>
      </c>
    </row>
    <row r="80" spans="1:5" x14ac:dyDescent="0.35">
      <c r="A80" s="27" t="s">
        <v>21</v>
      </c>
      <c r="B80" s="28">
        <v>0.22</v>
      </c>
      <c r="C80" s="28">
        <v>0.28999999999999998</v>
      </c>
      <c r="D80" s="28">
        <v>0.49</v>
      </c>
    </row>
    <row r="81" spans="1:4" x14ac:dyDescent="0.35">
      <c r="A81" s="27" t="s">
        <v>22</v>
      </c>
      <c r="B81" s="28">
        <v>0.2</v>
      </c>
      <c r="C81" s="28">
        <v>0.27</v>
      </c>
      <c r="D81" s="28">
        <v>0.53</v>
      </c>
    </row>
    <row r="82" spans="1:4" x14ac:dyDescent="0.35">
      <c r="A82" s="27" t="s">
        <v>23</v>
      </c>
      <c r="B82" s="28">
        <v>0.19</v>
      </c>
      <c r="C82" s="28">
        <v>0.28999999999999998</v>
      </c>
      <c r="D82" s="28">
        <v>0.53</v>
      </c>
    </row>
    <row r="83" spans="1:4" x14ac:dyDescent="0.35">
      <c r="A83" s="27" t="s">
        <v>24</v>
      </c>
      <c r="B83" s="28">
        <v>0.12</v>
      </c>
      <c r="C83" s="28">
        <v>0.24</v>
      </c>
      <c r="D83" s="28">
        <v>0.64</v>
      </c>
    </row>
    <row r="84" spans="1:4" ht="15" thickBot="1" x14ac:dyDescent="0.4">
      <c r="A84" s="29" t="s">
        <v>25</v>
      </c>
      <c r="B84" s="30">
        <v>0.08</v>
      </c>
      <c r="C84" s="30">
        <v>0.13</v>
      </c>
      <c r="D84" s="30">
        <v>0.8</v>
      </c>
    </row>
    <row r="85" spans="1:4" ht="15" thickBot="1" x14ac:dyDescent="0.4">
      <c r="A85" s="10"/>
    </row>
    <row r="86" spans="1:4" ht="15" thickBot="1" x14ac:dyDescent="0.4">
      <c r="A86" s="26">
        <v>2016</v>
      </c>
      <c r="B86" s="8" t="s">
        <v>102</v>
      </c>
      <c r="C86" s="3" t="s">
        <v>20</v>
      </c>
      <c r="D86" s="3" t="s">
        <v>8</v>
      </c>
    </row>
    <row r="87" spans="1:4" x14ac:dyDescent="0.35">
      <c r="A87" s="27" t="s">
        <v>21</v>
      </c>
      <c r="B87" s="28">
        <v>0.23</v>
      </c>
      <c r="C87" s="28">
        <v>0.28000000000000003</v>
      </c>
      <c r="D87" s="28">
        <v>0.49</v>
      </c>
    </row>
    <row r="88" spans="1:4" x14ac:dyDescent="0.35">
      <c r="A88" s="27" t="s">
        <v>22</v>
      </c>
      <c r="B88" s="28">
        <v>0.2</v>
      </c>
      <c r="C88" s="28">
        <v>0.27</v>
      </c>
      <c r="D88" s="28">
        <v>0.53</v>
      </c>
    </row>
    <row r="89" spans="1:4" x14ac:dyDescent="0.35">
      <c r="A89" s="27" t="s">
        <v>23</v>
      </c>
      <c r="B89" s="28">
        <v>0.18</v>
      </c>
      <c r="C89" s="28">
        <v>0.28000000000000003</v>
      </c>
      <c r="D89" s="28">
        <v>0.54</v>
      </c>
    </row>
    <row r="90" spans="1:4" x14ac:dyDescent="0.35">
      <c r="A90" s="27" t="s">
        <v>24</v>
      </c>
      <c r="B90" s="28">
        <v>0.11</v>
      </c>
      <c r="C90" s="28">
        <v>0.22</v>
      </c>
      <c r="D90" s="28">
        <v>0.66</v>
      </c>
    </row>
    <row r="91" spans="1:4" ht="15" thickBot="1" x14ac:dyDescent="0.4">
      <c r="A91" s="29" t="s">
        <v>25</v>
      </c>
      <c r="B91" s="30">
        <v>0.08</v>
      </c>
      <c r="C91" s="30">
        <v>0.12</v>
      </c>
      <c r="D91" s="30">
        <v>0.81</v>
      </c>
    </row>
    <row r="93" spans="1:4" ht="15" thickBot="1" x14ac:dyDescent="0.4">
      <c r="A93" s="10"/>
    </row>
    <row r="94" spans="1:4" ht="15" thickBot="1" x14ac:dyDescent="0.4">
      <c r="A94" s="26">
        <v>2015</v>
      </c>
      <c r="B94" s="8" t="s">
        <v>102</v>
      </c>
      <c r="C94" s="3" t="s">
        <v>20</v>
      </c>
      <c r="D94" s="3" t="s">
        <v>8</v>
      </c>
    </row>
    <row r="95" spans="1:4" x14ac:dyDescent="0.35">
      <c r="A95" s="27" t="s">
        <v>21</v>
      </c>
      <c r="B95" s="28">
        <v>0.22</v>
      </c>
      <c r="C95" s="28">
        <v>0.28000000000000003</v>
      </c>
      <c r="D95" s="28">
        <v>0.49</v>
      </c>
    </row>
    <row r="96" spans="1:4" x14ac:dyDescent="0.35">
      <c r="A96" s="27" t="s">
        <v>22</v>
      </c>
      <c r="B96" s="28">
        <v>0.2</v>
      </c>
      <c r="C96" s="28">
        <v>0.26</v>
      </c>
      <c r="D96" s="28">
        <v>0.54</v>
      </c>
    </row>
    <row r="97" spans="1:4" x14ac:dyDescent="0.35">
      <c r="A97" s="27" t="s">
        <v>23</v>
      </c>
      <c r="B97" s="28">
        <v>0.17</v>
      </c>
      <c r="C97" s="28">
        <v>0.26</v>
      </c>
      <c r="D97" s="28">
        <v>0.56000000000000005</v>
      </c>
    </row>
    <row r="98" spans="1:4" x14ac:dyDescent="0.35">
      <c r="A98" s="27" t="s">
        <v>24</v>
      </c>
      <c r="B98" s="28">
        <v>0.11</v>
      </c>
      <c r="C98" s="28">
        <v>0.2</v>
      </c>
      <c r="D98" s="28">
        <v>0.69</v>
      </c>
    </row>
    <row r="99" spans="1:4" ht="15" thickBot="1" x14ac:dyDescent="0.4">
      <c r="A99" s="29" t="s">
        <v>25</v>
      </c>
      <c r="B99" s="30">
        <v>7.0000000000000007E-2</v>
      </c>
      <c r="C99" s="30">
        <v>0.1</v>
      </c>
      <c r="D99" s="30">
        <v>0.83</v>
      </c>
    </row>
    <row r="101" spans="1:4" ht="15" thickBot="1" x14ac:dyDescent="0.4"/>
    <row r="102" spans="1:4" ht="15" thickBot="1" x14ac:dyDescent="0.4">
      <c r="A102" s="26">
        <v>2014</v>
      </c>
      <c r="B102" s="8" t="s">
        <v>102</v>
      </c>
      <c r="C102" s="3" t="s">
        <v>20</v>
      </c>
      <c r="D102" s="3" t="s">
        <v>8</v>
      </c>
    </row>
    <row r="103" spans="1:4" x14ac:dyDescent="0.35">
      <c r="A103" s="27" t="s">
        <v>21</v>
      </c>
      <c r="B103" s="28">
        <v>0.23</v>
      </c>
      <c r="C103" s="28">
        <v>0.25</v>
      </c>
      <c r="D103" s="28">
        <v>0.51</v>
      </c>
    </row>
    <row r="104" spans="1:4" x14ac:dyDescent="0.35">
      <c r="A104" s="27" t="s">
        <v>22</v>
      </c>
      <c r="B104" s="28">
        <v>0.21</v>
      </c>
      <c r="C104" s="28">
        <v>0.24</v>
      </c>
      <c r="D104" s="28">
        <v>0.56000000000000005</v>
      </c>
    </row>
    <row r="105" spans="1:4" x14ac:dyDescent="0.35">
      <c r="A105" s="27" t="s">
        <v>23</v>
      </c>
      <c r="B105" s="28">
        <v>0.18</v>
      </c>
      <c r="C105" s="28">
        <v>0.24</v>
      </c>
      <c r="D105" s="28">
        <v>0.59</v>
      </c>
    </row>
    <row r="106" spans="1:4" x14ac:dyDescent="0.35">
      <c r="A106" s="27" t="s">
        <v>24</v>
      </c>
      <c r="B106" s="28">
        <v>0.11</v>
      </c>
      <c r="C106" s="28">
        <v>0.18</v>
      </c>
      <c r="D106" s="28">
        <v>0.72</v>
      </c>
    </row>
    <row r="107" spans="1:4" ht="15" thickBot="1" x14ac:dyDescent="0.4">
      <c r="A107" s="29" t="s">
        <v>25</v>
      </c>
      <c r="B107" s="30">
        <v>0.06</v>
      </c>
      <c r="C107" s="30">
        <v>0.09</v>
      </c>
      <c r="D107" s="30">
        <v>0.85</v>
      </c>
    </row>
    <row r="108" spans="1:4" ht="15" thickBot="1" x14ac:dyDescent="0.4">
      <c r="A108" s="31"/>
    </row>
    <row r="109" spans="1:4" ht="15" thickBot="1" x14ac:dyDescent="0.4">
      <c r="A109" s="26">
        <v>2013</v>
      </c>
      <c r="B109" s="8" t="s">
        <v>102</v>
      </c>
      <c r="C109" s="3" t="s">
        <v>20</v>
      </c>
      <c r="D109" s="3" t="s">
        <v>8</v>
      </c>
    </row>
    <row r="110" spans="1:4" x14ac:dyDescent="0.35">
      <c r="A110" s="27" t="s">
        <v>21</v>
      </c>
      <c r="B110" s="28">
        <v>0.22</v>
      </c>
      <c r="C110" s="28">
        <v>0.26</v>
      </c>
      <c r="D110" s="28">
        <v>0.52</v>
      </c>
    </row>
    <row r="111" spans="1:4" x14ac:dyDescent="0.35">
      <c r="A111" s="27" t="s">
        <v>22</v>
      </c>
      <c r="B111" s="28">
        <v>0.2</v>
      </c>
      <c r="C111" s="28">
        <v>0.23</v>
      </c>
      <c r="D111" s="28">
        <v>0.57999999999999996</v>
      </c>
    </row>
    <row r="112" spans="1:4" x14ac:dyDescent="0.35">
      <c r="A112" s="27" t="s">
        <v>23</v>
      </c>
      <c r="B112" s="28">
        <v>0.17</v>
      </c>
      <c r="C112" s="28">
        <v>0.22</v>
      </c>
      <c r="D112" s="28">
        <v>0.62</v>
      </c>
    </row>
    <row r="113" spans="1:4" x14ac:dyDescent="0.35">
      <c r="A113" s="27" t="s">
        <v>24</v>
      </c>
      <c r="B113" s="28">
        <v>0.1</v>
      </c>
      <c r="C113" s="28">
        <v>0.15</v>
      </c>
      <c r="D113" s="28">
        <v>0.75</v>
      </c>
    </row>
    <row r="114" spans="1:4" ht="15" thickBot="1" x14ac:dyDescent="0.4">
      <c r="A114" s="29" t="s">
        <v>25</v>
      </c>
      <c r="B114" s="30">
        <v>0.06</v>
      </c>
      <c r="C114" s="30">
        <v>7.0000000000000007E-2</v>
      </c>
      <c r="D114" s="30">
        <v>0.87</v>
      </c>
    </row>
    <row r="115" spans="1:4" ht="15" thickBot="1" x14ac:dyDescent="0.4"/>
    <row r="116" spans="1:4" ht="15" thickBot="1" x14ac:dyDescent="0.4">
      <c r="A116" s="26">
        <v>2012</v>
      </c>
      <c r="B116" s="8" t="s">
        <v>102</v>
      </c>
      <c r="C116" s="3" t="s">
        <v>20</v>
      </c>
      <c r="D116" s="3" t="s">
        <v>8</v>
      </c>
    </row>
    <row r="117" spans="1:4" x14ac:dyDescent="0.35">
      <c r="A117" s="27" t="s">
        <v>21</v>
      </c>
      <c r="B117" s="28">
        <v>0.2</v>
      </c>
      <c r="C117" s="28">
        <v>0.25</v>
      </c>
      <c r="D117" s="28">
        <v>0.55000000000000004</v>
      </c>
    </row>
    <row r="118" spans="1:4" x14ac:dyDescent="0.35">
      <c r="A118" s="27" t="s">
        <v>22</v>
      </c>
      <c r="B118" s="28">
        <v>0.19</v>
      </c>
      <c r="C118" s="28">
        <v>0.21</v>
      </c>
      <c r="D118" s="28">
        <v>0.59</v>
      </c>
    </row>
    <row r="119" spans="1:4" x14ac:dyDescent="0.35">
      <c r="A119" s="27" t="s">
        <v>23</v>
      </c>
      <c r="B119" s="28">
        <v>0.15</v>
      </c>
      <c r="C119" s="28">
        <v>0.2</v>
      </c>
      <c r="D119" s="28">
        <v>0.65</v>
      </c>
    </row>
    <row r="120" spans="1:4" x14ac:dyDescent="0.35">
      <c r="A120" s="27" t="s">
        <v>24</v>
      </c>
      <c r="B120" s="28">
        <v>0.09</v>
      </c>
      <c r="C120" s="28">
        <v>0.12</v>
      </c>
      <c r="D120" s="28">
        <v>0.78</v>
      </c>
    </row>
    <row r="121" spans="1:4" ht="15" thickBot="1" x14ac:dyDescent="0.4">
      <c r="A121" s="29" t="s">
        <v>25</v>
      </c>
      <c r="B121" s="30">
        <v>0.06</v>
      </c>
      <c r="C121" s="30">
        <v>0.06</v>
      </c>
      <c r="D121" s="30">
        <v>0.89</v>
      </c>
    </row>
    <row r="122" spans="1:4" ht="15" thickBot="1" x14ac:dyDescent="0.4"/>
    <row r="123" spans="1:4" ht="15" thickBot="1" x14ac:dyDescent="0.4">
      <c r="A123" s="26">
        <v>2011</v>
      </c>
      <c r="B123" s="8" t="s">
        <v>102</v>
      </c>
      <c r="C123" s="3" t="s">
        <v>20</v>
      </c>
      <c r="D123" s="3" t="s">
        <v>8</v>
      </c>
    </row>
    <row r="124" spans="1:4" x14ac:dyDescent="0.35">
      <c r="A124" s="27" t="s">
        <v>21</v>
      </c>
      <c r="B124" s="28">
        <v>0.2</v>
      </c>
      <c r="C124" s="28">
        <v>0.24</v>
      </c>
      <c r="D124" s="28">
        <v>0.56000000000000005</v>
      </c>
    </row>
    <row r="125" spans="1:4" x14ac:dyDescent="0.35">
      <c r="A125" s="27" t="s">
        <v>22</v>
      </c>
      <c r="B125" s="28">
        <v>0.19</v>
      </c>
      <c r="C125" s="28">
        <v>0.2</v>
      </c>
      <c r="D125" s="28">
        <v>0.6</v>
      </c>
    </row>
    <row r="126" spans="1:4" x14ac:dyDescent="0.35">
      <c r="A126" s="27" t="s">
        <v>23</v>
      </c>
      <c r="B126" s="28">
        <v>0.15</v>
      </c>
      <c r="C126" s="28">
        <v>0.18</v>
      </c>
      <c r="D126" s="28">
        <v>0.67</v>
      </c>
    </row>
    <row r="127" spans="1:4" x14ac:dyDescent="0.35">
      <c r="A127" s="27" t="s">
        <v>24</v>
      </c>
      <c r="B127" s="28">
        <v>0.09</v>
      </c>
      <c r="C127" s="28">
        <v>0.11</v>
      </c>
      <c r="D127" s="28">
        <v>0.8</v>
      </c>
    </row>
    <row r="128" spans="1:4" ht="15" thickBot="1" x14ac:dyDescent="0.4">
      <c r="A128" s="29" t="s">
        <v>25</v>
      </c>
      <c r="B128" s="30">
        <v>0.05</v>
      </c>
      <c r="C128" s="30">
        <v>0.05</v>
      </c>
      <c r="D128" s="30">
        <v>0.9</v>
      </c>
    </row>
    <row r="129" spans="1:4" ht="15" thickBot="1" x14ac:dyDescent="0.4"/>
    <row r="130" spans="1:4" ht="15" thickBot="1" x14ac:dyDescent="0.4">
      <c r="A130" s="26">
        <v>2010</v>
      </c>
      <c r="B130" s="8" t="s">
        <v>102</v>
      </c>
      <c r="C130" s="3" t="s">
        <v>20</v>
      </c>
      <c r="D130" s="3" t="s">
        <v>8</v>
      </c>
    </row>
    <row r="131" spans="1:4" x14ac:dyDescent="0.35">
      <c r="A131" s="27" t="s">
        <v>21</v>
      </c>
      <c r="B131" s="28">
        <v>0.16</v>
      </c>
      <c r="C131" s="28">
        <v>0.25</v>
      </c>
      <c r="D131" s="28">
        <v>0.59</v>
      </c>
    </row>
    <row r="132" spans="1:4" x14ac:dyDescent="0.35">
      <c r="A132" s="27" t="s">
        <v>22</v>
      </c>
      <c r="B132" s="28">
        <v>0.14000000000000001</v>
      </c>
      <c r="C132" s="28">
        <v>0.2</v>
      </c>
      <c r="D132" s="28">
        <v>0.66</v>
      </c>
    </row>
    <row r="133" spans="1:4" x14ac:dyDescent="0.35">
      <c r="A133" s="27" t="s">
        <v>23</v>
      </c>
      <c r="B133" s="28">
        <v>0.09</v>
      </c>
      <c r="C133" s="28">
        <v>0.17</v>
      </c>
      <c r="D133" s="28">
        <v>0.74</v>
      </c>
    </row>
    <row r="134" spans="1:4" x14ac:dyDescent="0.35">
      <c r="A134" s="27" t="s">
        <v>24</v>
      </c>
      <c r="B134" s="28">
        <v>0.04</v>
      </c>
      <c r="C134" s="28">
        <v>0.09</v>
      </c>
      <c r="D134" s="28">
        <v>0.86</v>
      </c>
    </row>
    <row r="135" spans="1:4" ht="15" thickBot="1" x14ac:dyDescent="0.4">
      <c r="A135" s="29" t="s">
        <v>25</v>
      </c>
      <c r="B135" s="30">
        <v>0.02</v>
      </c>
      <c r="C135" s="30">
        <v>0.04</v>
      </c>
      <c r="D135" s="30">
        <v>0.93</v>
      </c>
    </row>
    <row r="136" spans="1:4" ht="15" thickBot="1" x14ac:dyDescent="0.4"/>
    <row r="137" spans="1:4" ht="15" thickBot="1" x14ac:dyDescent="0.4">
      <c r="A137" s="26">
        <v>2009</v>
      </c>
      <c r="B137" s="8" t="s">
        <v>102</v>
      </c>
      <c r="C137" s="3" t="s">
        <v>20</v>
      </c>
      <c r="D137" s="3" t="s">
        <v>8</v>
      </c>
    </row>
    <row r="138" spans="1:4" x14ac:dyDescent="0.35">
      <c r="A138" s="27" t="s">
        <v>21</v>
      </c>
      <c r="B138" s="28">
        <v>0.12</v>
      </c>
      <c r="C138" s="28">
        <v>0.27</v>
      </c>
      <c r="D138" s="28">
        <v>0.61</v>
      </c>
    </row>
    <row r="139" spans="1:4" x14ac:dyDescent="0.35">
      <c r="A139" s="27" t="s">
        <v>22</v>
      </c>
      <c r="B139" s="28">
        <v>0.1</v>
      </c>
      <c r="C139" s="28">
        <v>0.21</v>
      </c>
      <c r="D139" s="28">
        <v>0.68</v>
      </c>
    </row>
    <row r="140" spans="1:4" x14ac:dyDescent="0.35">
      <c r="A140" s="27" t="s">
        <v>23</v>
      </c>
      <c r="B140" s="28">
        <v>0.06</v>
      </c>
      <c r="C140" s="28">
        <v>0.17</v>
      </c>
      <c r="D140" s="28">
        <v>0.77</v>
      </c>
    </row>
    <row r="141" spans="1:4" x14ac:dyDescent="0.35">
      <c r="A141" s="27" t="s">
        <v>24</v>
      </c>
      <c r="B141" s="28">
        <v>0.03</v>
      </c>
      <c r="C141" s="28">
        <v>0.09</v>
      </c>
      <c r="D141" s="28">
        <v>0.89</v>
      </c>
    </row>
    <row r="142" spans="1:4" ht="15" thickBot="1" x14ac:dyDescent="0.4">
      <c r="A142" s="29" t="s">
        <v>25</v>
      </c>
      <c r="B142" s="30">
        <v>0.02</v>
      </c>
      <c r="C142" s="30">
        <v>0.04</v>
      </c>
      <c r="D142" s="30">
        <v>0.94</v>
      </c>
    </row>
    <row r="143" spans="1:4" ht="15" thickBot="1" x14ac:dyDescent="0.4"/>
    <row r="144" spans="1:4" ht="15" thickBot="1" x14ac:dyDescent="0.4">
      <c r="A144" s="26">
        <v>2008</v>
      </c>
      <c r="B144" s="8" t="s">
        <v>102</v>
      </c>
      <c r="C144" s="3" t="s">
        <v>20</v>
      </c>
      <c r="D144" s="3" t="s">
        <v>8</v>
      </c>
    </row>
    <row r="145" spans="1:4" x14ac:dyDescent="0.35">
      <c r="A145" s="27" t="s">
        <v>21</v>
      </c>
      <c r="B145" s="28">
        <v>0.09</v>
      </c>
      <c r="C145" s="28">
        <v>0.25</v>
      </c>
      <c r="D145" s="28">
        <v>0.65</v>
      </c>
    </row>
    <row r="146" spans="1:4" x14ac:dyDescent="0.35">
      <c r="A146" s="27" t="s">
        <v>22</v>
      </c>
      <c r="B146" s="28">
        <v>0.06</v>
      </c>
      <c r="C146" s="28">
        <v>0.2</v>
      </c>
      <c r="D146" s="28">
        <v>0.74</v>
      </c>
    </row>
    <row r="147" spans="1:4" x14ac:dyDescent="0.35">
      <c r="A147" s="27" t="s">
        <v>23</v>
      </c>
      <c r="B147" s="28">
        <v>0.03</v>
      </c>
      <c r="C147" s="28">
        <v>0.15</v>
      </c>
      <c r="D147" s="28">
        <v>0.82</v>
      </c>
    </row>
    <row r="148" spans="1:4" x14ac:dyDescent="0.35">
      <c r="A148" s="27" t="s">
        <v>24</v>
      </c>
      <c r="B148" s="28">
        <v>0.01</v>
      </c>
      <c r="C148" s="28">
        <v>7.0000000000000007E-2</v>
      </c>
      <c r="D148" s="28">
        <v>0.92</v>
      </c>
    </row>
    <row r="149" spans="1:4" ht="15" thickBot="1" x14ac:dyDescent="0.4">
      <c r="A149" s="29" t="s">
        <v>25</v>
      </c>
      <c r="B149" s="30">
        <v>0.01</v>
      </c>
      <c r="C149" s="30">
        <v>0.03</v>
      </c>
      <c r="D149" s="30">
        <v>0.96</v>
      </c>
    </row>
    <row r="150" spans="1:4" x14ac:dyDescent="0.35">
      <c r="A150" s="33"/>
    </row>
    <row r="151" spans="1:4" x14ac:dyDescent="0.35">
      <c r="A151" s="33"/>
    </row>
    <row r="162" spans="1:5" x14ac:dyDescent="0.35">
      <c r="A162" s="171"/>
      <c r="B162" s="171"/>
      <c r="C162" s="171"/>
      <c r="D162" s="171"/>
      <c r="E162" s="171"/>
    </row>
    <row r="163" spans="1:5" x14ac:dyDescent="0.35">
      <c r="A163" s="171"/>
      <c r="B163" s="171"/>
      <c r="C163" s="171"/>
      <c r="D163" s="171"/>
      <c r="E163" s="171"/>
    </row>
    <row r="164" spans="1:5" x14ac:dyDescent="0.35">
      <c r="A164" s="44"/>
    </row>
    <row r="165" spans="1:5" x14ac:dyDescent="0.35">
      <c r="A165" s="44"/>
    </row>
    <row r="169" spans="1:5" ht="29.25" customHeight="1" x14ac:dyDescent="0.35"/>
  </sheetData>
  <mergeCells count="2">
    <mergeCell ref="A163:E163"/>
    <mergeCell ref="A162:E162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topLeftCell="A29" zoomScale="85" zoomScaleNormal="85" workbookViewId="0">
      <selection activeCell="H27" sqref="H27"/>
    </sheetView>
  </sheetViews>
  <sheetFormatPr defaultRowHeight="14.5" x14ac:dyDescent="0.35"/>
  <cols>
    <col min="1" max="1" width="11.81640625" customWidth="1"/>
    <col min="2" max="2" width="12.26953125" customWidth="1"/>
    <col min="3" max="3" width="12.1796875" customWidth="1"/>
    <col min="4" max="4" width="12.453125" customWidth="1"/>
    <col min="5" max="5" width="12.1796875" customWidth="1"/>
    <col min="6" max="6" width="11.54296875" customWidth="1"/>
    <col min="7" max="7" width="12" customWidth="1"/>
    <col min="8" max="8" width="11.26953125" customWidth="1"/>
    <col min="9" max="9" width="10.7265625" bestFit="1" customWidth="1"/>
    <col min="14" max="14" width="12.26953125" bestFit="1" customWidth="1"/>
  </cols>
  <sheetData>
    <row r="1" spans="1:8" ht="15" thickBot="1" x14ac:dyDescent="0.4">
      <c r="A1" s="10" t="s">
        <v>26</v>
      </c>
    </row>
    <row r="2" spans="1:8" ht="15" thickBot="1" x14ac:dyDescent="0.4">
      <c r="A2" s="34"/>
      <c r="B2" s="35" t="s">
        <v>27</v>
      </c>
      <c r="C2" s="35"/>
      <c r="D2" s="42"/>
      <c r="E2" s="42"/>
      <c r="F2" s="42"/>
      <c r="G2" s="40"/>
      <c r="H2" s="42"/>
    </row>
    <row r="3" spans="1:8" ht="26.5" x14ac:dyDescent="0.35">
      <c r="A3" s="36"/>
      <c r="B3" s="104" t="s">
        <v>86</v>
      </c>
      <c r="C3" s="39" t="s">
        <v>28</v>
      </c>
      <c r="D3" s="39" t="s">
        <v>32</v>
      </c>
      <c r="E3" s="105" t="s">
        <v>33</v>
      </c>
      <c r="F3" s="105" t="s">
        <v>34</v>
      </c>
      <c r="G3" s="43" t="s">
        <v>35</v>
      </c>
      <c r="H3" s="41" t="s">
        <v>36</v>
      </c>
    </row>
    <row r="4" spans="1:8" ht="15" thickBot="1" x14ac:dyDescent="0.4">
      <c r="A4" s="37"/>
      <c r="B4" s="78" t="s">
        <v>90</v>
      </c>
      <c r="C4" s="32" t="s">
        <v>29</v>
      </c>
      <c r="D4" s="124" t="s">
        <v>118</v>
      </c>
      <c r="E4" s="37" t="s">
        <v>39</v>
      </c>
      <c r="F4" s="37" t="s">
        <v>30</v>
      </c>
      <c r="G4" s="37" t="s">
        <v>38</v>
      </c>
      <c r="H4" s="32" t="s">
        <v>37</v>
      </c>
    </row>
    <row r="5" spans="1:8" x14ac:dyDescent="0.35">
      <c r="A5" s="4">
        <v>2002</v>
      </c>
      <c r="B5" s="16">
        <v>778</v>
      </c>
      <c r="C5" s="16">
        <v>430</v>
      </c>
      <c r="D5" s="5"/>
      <c r="E5" s="42"/>
      <c r="F5" s="42"/>
      <c r="G5" s="42"/>
      <c r="H5" s="42"/>
    </row>
    <row r="6" spans="1:8" x14ac:dyDescent="0.35">
      <c r="A6" s="4">
        <v>2003</v>
      </c>
      <c r="B6" s="16">
        <v>927</v>
      </c>
      <c r="C6" s="16">
        <v>496</v>
      </c>
      <c r="D6" s="5"/>
      <c r="E6" s="80"/>
      <c r="F6" s="80"/>
      <c r="G6" s="80"/>
      <c r="H6" s="80"/>
    </row>
    <row r="7" spans="1:8" x14ac:dyDescent="0.35">
      <c r="A7" s="4">
        <v>2004</v>
      </c>
      <c r="B7" s="6">
        <v>1002</v>
      </c>
      <c r="C7" s="16">
        <v>523</v>
      </c>
      <c r="D7" s="5"/>
      <c r="E7" s="80"/>
      <c r="F7" s="80"/>
      <c r="G7" s="80"/>
      <c r="H7" s="80"/>
    </row>
    <row r="8" spans="1:8" x14ac:dyDescent="0.35">
      <c r="A8" s="4">
        <v>2005</v>
      </c>
      <c r="B8" s="6">
        <v>1088</v>
      </c>
      <c r="C8" s="16">
        <v>553</v>
      </c>
      <c r="D8" s="16">
        <v>876</v>
      </c>
      <c r="E8" s="80"/>
      <c r="F8" s="80"/>
      <c r="G8" s="80"/>
      <c r="H8" s="80"/>
    </row>
    <row r="9" spans="1:8" x14ac:dyDescent="0.35">
      <c r="A9" s="4">
        <v>2006</v>
      </c>
      <c r="B9" s="6">
        <v>1228</v>
      </c>
      <c r="C9" s="16">
        <v>608</v>
      </c>
      <c r="D9" s="6">
        <v>1032</v>
      </c>
      <c r="E9" s="80"/>
      <c r="F9" s="80"/>
      <c r="G9" s="80"/>
      <c r="H9" s="80"/>
    </row>
    <row r="10" spans="1:8" x14ac:dyDescent="0.35">
      <c r="A10" s="4">
        <v>2007</v>
      </c>
      <c r="B10" s="6">
        <v>1395</v>
      </c>
      <c r="C10" s="16">
        <v>671</v>
      </c>
      <c r="D10" s="6">
        <v>1154</v>
      </c>
      <c r="E10" s="80"/>
      <c r="F10" s="80"/>
      <c r="G10" s="80"/>
      <c r="H10" s="80"/>
    </row>
    <row r="11" spans="1:8" x14ac:dyDescent="0.35">
      <c r="A11" s="4">
        <v>2008</v>
      </c>
      <c r="B11" s="6">
        <v>1561</v>
      </c>
      <c r="C11" s="16">
        <v>729</v>
      </c>
      <c r="D11" s="38" t="s">
        <v>31</v>
      </c>
      <c r="E11" s="80"/>
      <c r="F11" s="80"/>
      <c r="G11" s="80"/>
      <c r="H11" s="80"/>
    </row>
    <row r="12" spans="1:8" x14ac:dyDescent="0.35">
      <c r="A12" s="4">
        <v>2009</v>
      </c>
      <c r="B12" s="6">
        <v>1745</v>
      </c>
      <c r="C12" s="16">
        <v>811</v>
      </c>
      <c r="D12" s="6">
        <v>1616</v>
      </c>
      <c r="E12" s="80"/>
      <c r="F12" s="80"/>
      <c r="G12" s="80"/>
      <c r="H12" s="80"/>
    </row>
    <row r="13" spans="1:8" x14ac:dyDescent="0.35">
      <c r="A13" s="4">
        <v>2010</v>
      </c>
      <c r="B13" s="6">
        <v>1840</v>
      </c>
      <c r="C13" s="16">
        <v>871</v>
      </c>
      <c r="D13" s="6">
        <v>1650</v>
      </c>
      <c r="E13" s="80"/>
      <c r="F13" s="80"/>
      <c r="G13" s="80"/>
      <c r="H13" s="80"/>
    </row>
    <row r="14" spans="1:8" x14ac:dyDescent="0.35">
      <c r="A14" s="4">
        <v>2011</v>
      </c>
      <c r="B14" s="6">
        <v>1938</v>
      </c>
      <c r="C14" s="16">
        <v>935</v>
      </c>
      <c r="D14" s="6">
        <v>1704</v>
      </c>
      <c r="E14" s="80"/>
      <c r="F14" s="80"/>
      <c r="G14" s="80"/>
      <c r="H14" s="80"/>
    </row>
    <row r="15" spans="1:8" x14ac:dyDescent="0.35">
      <c r="A15" s="4">
        <v>2012</v>
      </c>
      <c r="B15" s="6">
        <v>2116</v>
      </c>
      <c r="C15" s="6">
        <v>1038</v>
      </c>
      <c r="D15" s="6">
        <v>1856</v>
      </c>
      <c r="E15" s="80">
        <v>508</v>
      </c>
      <c r="F15" s="80">
        <v>851</v>
      </c>
      <c r="G15" s="80">
        <v>372</v>
      </c>
      <c r="H15" s="80">
        <v>126</v>
      </c>
    </row>
    <row r="16" spans="1:8" x14ac:dyDescent="0.35">
      <c r="A16" s="4">
        <v>2013</v>
      </c>
      <c r="B16" s="6">
        <v>2262</v>
      </c>
      <c r="C16" s="6">
        <v>1143</v>
      </c>
      <c r="D16" s="6">
        <v>1783</v>
      </c>
      <c r="E16" s="80">
        <v>468</v>
      </c>
      <c r="F16" s="80">
        <v>814</v>
      </c>
      <c r="G16" s="80">
        <v>359</v>
      </c>
      <c r="H16" s="80">
        <v>141</v>
      </c>
    </row>
    <row r="17" spans="1:10" x14ac:dyDescent="0.35">
      <c r="A17" s="4">
        <v>2014</v>
      </c>
      <c r="B17" s="6">
        <v>2316</v>
      </c>
      <c r="C17" s="6">
        <v>1194</v>
      </c>
      <c r="D17" s="6">
        <v>1810</v>
      </c>
      <c r="E17" s="80">
        <v>464</v>
      </c>
      <c r="F17" s="80">
        <v>850</v>
      </c>
      <c r="G17" s="80">
        <v>364</v>
      </c>
      <c r="H17" s="80">
        <v>133</v>
      </c>
    </row>
    <row r="18" spans="1:10" x14ac:dyDescent="0.35">
      <c r="A18" s="4">
        <v>2015</v>
      </c>
      <c r="B18" s="6">
        <v>2331</v>
      </c>
      <c r="C18" s="6">
        <v>1165</v>
      </c>
      <c r="D18" s="6">
        <v>1979</v>
      </c>
      <c r="E18" s="80">
        <v>593</v>
      </c>
      <c r="F18" s="80">
        <v>867</v>
      </c>
      <c r="G18" s="80">
        <v>373</v>
      </c>
      <c r="H18" s="80">
        <v>144</v>
      </c>
    </row>
    <row r="19" spans="1:10" x14ac:dyDescent="0.35">
      <c r="A19" s="4">
        <v>2016</v>
      </c>
      <c r="B19" s="76">
        <v>2391</v>
      </c>
      <c r="C19" s="6">
        <v>1166</v>
      </c>
      <c r="D19" s="6">
        <v>2086</v>
      </c>
      <c r="E19" s="84">
        <v>629</v>
      </c>
      <c r="F19" s="80">
        <v>905</v>
      </c>
      <c r="G19" s="80">
        <v>394</v>
      </c>
      <c r="H19" s="80">
        <v>157</v>
      </c>
    </row>
    <row r="20" spans="1:10" x14ac:dyDescent="0.35">
      <c r="A20" s="4">
        <v>2017</v>
      </c>
      <c r="B20" s="76">
        <v>2509</v>
      </c>
      <c r="C20" s="76">
        <v>1208</v>
      </c>
      <c r="D20" s="76">
        <v>2063</v>
      </c>
      <c r="E20" s="84">
        <v>541</v>
      </c>
      <c r="F20" s="80">
        <v>947</v>
      </c>
      <c r="G20" s="80">
        <v>393</v>
      </c>
      <c r="H20" s="80">
        <v>182</v>
      </c>
    </row>
    <row r="21" spans="1:10" x14ac:dyDescent="0.35">
      <c r="A21" s="4">
        <v>2018</v>
      </c>
      <c r="B21" s="76">
        <v>2527</v>
      </c>
      <c r="C21" s="76">
        <v>1197</v>
      </c>
      <c r="D21" s="76">
        <v>2121</v>
      </c>
      <c r="E21" s="84">
        <v>508</v>
      </c>
      <c r="F21" s="80">
        <v>993</v>
      </c>
      <c r="G21" s="80">
        <v>398</v>
      </c>
      <c r="H21" s="80">
        <v>222</v>
      </c>
    </row>
    <row r="22" spans="1:10" x14ac:dyDescent="0.35">
      <c r="A22" s="4">
        <v>2019</v>
      </c>
      <c r="B22" s="76">
        <v>2564</v>
      </c>
      <c r="C22" s="76">
        <v>1186</v>
      </c>
      <c r="D22" s="76">
        <v>2248</v>
      </c>
      <c r="E22" s="84">
        <v>471</v>
      </c>
      <c r="F22" s="84">
        <v>1070</v>
      </c>
      <c r="G22" s="80">
        <v>428</v>
      </c>
      <c r="H22" s="80">
        <v>278</v>
      </c>
    </row>
    <row r="23" spans="1:10" x14ac:dyDescent="0.35">
      <c r="A23" s="4" t="s">
        <v>122</v>
      </c>
      <c r="B23" s="76">
        <v>2485</v>
      </c>
      <c r="C23" s="76">
        <v>1126</v>
      </c>
      <c r="D23" s="76">
        <v>1876</v>
      </c>
      <c r="E23" s="84">
        <v>397</v>
      </c>
      <c r="F23" s="84">
        <v>852</v>
      </c>
      <c r="G23" s="80">
        <v>355</v>
      </c>
      <c r="H23" s="80">
        <v>272</v>
      </c>
    </row>
    <row r="24" spans="1:10" x14ac:dyDescent="0.35">
      <c r="A24" s="4" t="s">
        <v>131</v>
      </c>
      <c r="B24" s="76">
        <v>2838</v>
      </c>
      <c r="C24" s="76">
        <v>1258.6603224934736</v>
      </c>
      <c r="D24" s="76">
        <v>2122</v>
      </c>
      <c r="E24" s="84">
        <v>310</v>
      </c>
      <c r="F24" s="84">
        <v>1073</v>
      </c>
      <c r="G24" s="80">
        <v>416</v>
      </c>
      <c r="H24" s="80">
        <v>323</v>
      </c>
    </row>
    <row r="25" spans="1:10" x14ac:dyDescent="0.35">
      <c r="A25" s="4" t="s">
        <v>132</v>
      </c>
      <c r="B25" s="76">
        <v>2801</v>
      </c>
      <c r="C25" s="76">
        <v>1206.7701168226274</v>
      </c>
      <c r="D25" s="76">
        <v>2472.0075971599999</v>
      </c>
      <c r="E25" s="84">
        <v>418</v>
      </c>
      <c r="F25" s="84">
        <v>1146</v>
      </c>
      <c r="G25" s="80">
        <v>478</v>
      </c>
      <c r="H25" s="80">
        <v>430</v>
      </c>
    </row>
    <row r="26" spans="1:10" x14ac:dyDescent="0.35">
      <c r="A26" s="4">
        <v>2023</v>
      </c>
      <c r="B26" s="76">
        <v>3096</v>
      </c>
      <c r="C26" s="76">
        <v>1291</v>
      </c>
      <c r="D26" s="76">
        <v>2850.4940050100004</v>
      </c>
      <c r="E26" s="84">
        <v>429</v>
      </c>
      <c r="F26" s="84">
        <v>1342</v>
      </c>
      <c r="G26" s="80">
        <v>540</v>
      </c>
      <c r="H26" s="164">
        <f>D26-E26-F26-G26</f>
        <v>539.49400501000036</v>
      </c>
    </row>
    <row r="27" spans="1:10" ht="15" thickBot="1" x14ac:dyDescent="0.4">
      <c r="A27" s="7">
        <v>2024</v>
      </c>
      <c r="B27" s="77">
        <v>3449</v>
      </c>
      <c r="C27" s="77">
        <v>1417</v>
      </c>
      <c r="D27" s="77">
        <v>3025</v>
      </c>
      <c r="E27" s="81">
        <v>380</v>
      </c>
      <c r="F27" s="81">
        <v>1485</v>
      </c>
      <c r="G27" s="144">
        <v>564</v>
      </c>
      <c r="H27" s="81">
        <v>596</v>
      </c>
    </row>
    <row r="28" spans="1:10" x14ac:dyDescent="0.35">
      <c r="A28" s="126" t="s">
        <v>133</v>
      </c>
      <c r="B28" s="17"/>
      <c r="C28" s="17"/>
      <c r="D28" s="17"/>
      <c r="E28" s="1"/>
      <c r="F28" s="1"/>
    </row>
    <row r="29" spans="1:10" x14ac:dyDescent="0.35">
      <c r="A29" s="91"/>
      <c r="B29" s="1"/>
      <c r="C29" s="1"/>
    </row>
    <row r="30" spans="1:10" ht="15" thickBot="1" x14ac:dyDescent="0.4">
      <c r="A30" s="10" t="s">
        <v>109</v>
      </c>
    </row>
    <row r="31" spans="1:10" ht="15" thickBot="1" x14ac:dyDescent="0.4">
      <c r="A31" s="2"/>
      <c r="B31" s="3" t="s">
        <v>40</v>
      </c>
      <c r="C31" s="3" t="s">
        <v>41</v>
      </c>
      <c r="D31" s="8" t="s">
        <v>42</v>
      </c>
      <c r="E31" s="8" t="s">
        <v>43</v>
      </c>
      <c r="F31" s="8" t="s">
        <v>44</v>
      </c>
      <c r="G31" s="8" t="s">
        <v>45</v>
      </c>
      <c r="H31" s="3" t="s">
        <v>46</v>
      </c>
      <c r="I31" s="3" t="s">
        <v>47</v>
      </c>
      <c r="J31" s="26" t="s">
        <v>134</v>
      </c>
    </row>
    <row r="32" spans="1:10" x14ac:dyDescent="0.35">
      <c r="A32" s="4">
        <v>2012</v>
      </c>
      <c r="B32" s="16">
        <v>208</v>
      </c>
      <c r="C32" s="16">
        <v>312</v>
      </c>
      <c r="D32" s="16">
        <v>538</v>
      </c>
      <c r="E32" s="16">
        <v>582</v>
      </c>
      <c r="F32" s="16">
        <v>988</v>
      </c>
      <c r="G32" s="6">
        <v>1839</v>
      </c>
      <c r="H32" s="6">
        <v>3099</v>
      </c>
      <c r="I32" s="6">
        <v>4344</v>
      </c>
      <c r="J32" s="6">
        <v>1042</v>
      </c>
    </row>
    <row r="33" spans="1:10" x14ac:dyDescent="0.35">
      <c r="A33" s="4">
        <v>2013</v>
      </c>
      <c r="B33" s="16">
        <v>208</v>
      </c>
      <c r="C33" s="16">
        <v>299</v>
      </c>
      <c r="D33" s="16">
        <v>513</v>
      </c>
      <c r="E33" s="16">
        <v>562</v>
      </c>
      <c r="F33" s="16">
        <v>926</v>
      </c>
      <c r="G33" s="6">
        <v>1708</v>
      </c>
      <c r="H33" s="6">
        <v>2945</v>
      </c>
      <c r="I33" s="6">
        <v>4083</v>
      </c>
      <c r="J33" s="6">
        <v>1017</v>
      </c>
    </row>
    <row r="34" spans="1:10" x14ac:dyDescent="0.35">
      <c r="A34" s="4">
        <v>2014</v>
      </c>
      <c r="B34" s="16">
        <v>191</v>
      </c>
      <c r="C34" s="16">
        <v>298</v>
      </c>
      <c r="D34" s="16">
        <v>494</v>
      </c>
      <c r="E34" s="16">
        <v>559</v>
      </c>
      <c r="F34" s="16">
        <v>921</v>
      </c>
      <c r="G34" s="6">
        <v>1714</v>
      </c>
      <c r="H34" s="6">
        <v>2995</v>
      </c>
      <c r="I34" s="6">
        <v>4610</v>
      </c>
      <c r="J34" s="6">
        <v>1056</v>
      </c>
    </row>
    <row r="35" spans="1:10" x14ac:dyDescent="0.35">
      <c r="A35" s="4">
        <v>2015</v>
      </c>
      <c r="B35" s="16">
        <v>232</v>
      </c>
      <c r="C35" s="16">
        <v>311</v>
      </c>
      <c r="D35" s="16">
        <v>497</v>
      </c>
      <c r="E35" s="16">
        <v>551</v>
      </c>
      <c r="F35" s="16">
        <v>957</v>
      </c>
      <c r="G35" s="6">
        <v>1770</v>
      </c>
      <c r="H35" s="6">
        <v>3204</v>
      </c>
      <c r="I35" s="6">
        <v>5078</v>
      </c>
      <c r="J35" s="76">
        <v>1125</v>
      </c>
    </row>
    <row r="36" spans="1:10" x14ac:dyDescent="0.35">
      <c r="A36" s="4">
        <v>2016</v>
      </c>
      <c r="B36" s="16">
        <v>233</v>
      </c>
      <c r="C36" s="16">
        <v>301</v>
      </c>
      <c r="D36" s="16">
        <v>503</v>
      </c>
      <c r="E36" s="16">
        <v>554</v>
      </c>
      <c r="F36" s="16">
        <v>943</v>
      </c>
      <c r="G36" s="6">
        <v>1785</v>
      </c>
      <c r="H36" s="6">
        <v>3237</v>
      </c>
      <c r="I36" s="6">
        <v>5088</v>
      </c>
      <c r="J36" s="76">
        <v>1137</v>
      </c>
    </row>
    <row r="37" spans="1:10" x14ac:dyDescent="0.35">
      <c r="A37" s="4">
        <v>2017</v>
      </c>
      <c r="B37" s="106">
        <v>192</v>
      </c>
      <c r="C37" s="106">
        <v>281</v>
      </c>
      <c r="D37" s="106">
        <v>472</v>
      </c>
      <c r="E37" s="106">
        <v>538</v>
      </c>
      <c r="F37" s="106">
        <v>907</v>
      </c>
      <c r="G37" s="76">
        <v>1696</v>
      </c>
      <c r="H37" s="76">
        <v>3058</v>
      </c>
      <c r="I37" s="76">
        <v>4873</v>
      </c>
      <c r="J37" s="76">
        <v>1092</v>
      </c>
    </row>
    <row r="38" spans="1:10" x14ac:dyDescent="0.35">
      <c r="A38" s="4">
        <v>2018</v>
      </c>
      <c r="B38" s="106">
        <v>176</v>
      </c>
      <c r="C38" s="106">
        <v>276</v>
      </c>
      <c r="D38" s="106">
        <v>457</v>
      </c>
      <c r="E38" s="106">
        <v>536</v>
      </c>
      <c r="F38" s="106">
        <v>906</v>
      </c>
      <c r="G38" s="76">
        <v>1659</v>
      </c>
      <c r="H38" s="76">
        <v>3037</v>
      </c>
      <c r="I38" s="76">
        <v>4672</v>
      </c>
      <c r="J38" s="76">
        <v>1081</v>
      </c>
    </row>
    <row r="39" spans="1:10" x14ac:dyDescent="0.35">
      <c r="A39" s="4">
        <v>2019</v>
      </c>
      <c r="B39" s="84">
        <v>165.70118152458093</v>
      </c>
      <c r="C39" s="84">
        <v>263.60188832689602</v>
      </c>
      <c r="D39" s="84">
        <v>456.52223599482761</v>
      </c>
      <c r="E39" s="84">
        <v>547.61587474913597</v>
      </c>
      <c r="F39" s="84">
        <v>912.67542506383199</v>
      </c>
      <c r="G39" s="84">
        <v>1737.498998130859</v>
      </c>
      <c r="H39" s="84">
        <v>3040.8340713464113</v>
      </c>
      <c r="I39" s="84">
        <v>4475.0169674254867</v>
      </c>
      <c r="J39" s="84">
        <v>1093.0575030877771</v>
      </c>
    </row>
    <row r="40" spans="1:10" x14ac:dyDescent="0.35">
      <c r="A40" s="4">
        <v>2020</v>
      </c>
      <c r="B40" s="106">
        <v>127</v>
      </c>
      <c r="C40" s="106">
        <v>222</v>
      </c>
      <c r="D40" s="106">
        <v>381</v>
      </c>
      <c r="E40" s="106">
        <v>442</v>
      </c>
      <c r="F40" s="84">
        <v>723.72589487617711</v>
      </c>
      <c r="G40" s="76">
        <v>1373.9010169832688</v>
      </c>
      <c r="H40" s="76">
        <v>2380.8191170004661</v>
      </c>
      <c r="I40" s="76">
        <v>3420.7901662341274</v>
      </c>
      <c r="J40" s="76">
        <v>870</v>
      </c>
    </row>
    <row r="41" spans="1:10" x14ac:dyDescent="0.35">
      <c r="A41" s="4">
        <v>2021</v>
      </c>
      <c r="B41" s="80">
        <v>100</v>
      </c>
      <c r="C41" s="80">
        <v>256</v>
      </c>
      <c r="D41" s="80">
        <v>415</v>
      </c>
      <c r="E41" s="80">
        <v>503</v>
      </c>
      <c r="F41" s="80">
        <v>861</v>
      </c>
      <c r="G41" s="84">
        <v>1532</v>
      </c>
      <c r="H41" s="84">
        <v>2570</v>
      </c>
      <c r="I41" s="84">
        <v>3447</v>
      </c>
      <c r="J41" s="80">
        <v>952</v>
      </c>
    </row>
    <row r="42" spans="1:10" x14ac:dyDescent="0.35">
      <c r="A42" s="4">
        <v>2022</v>
      </c>
      <c r="B42" s="84">
        <v>125</v>
      </c>
      <c r="C42" s="84">
        <v>267</v>
      </c>
      <c r="D42" s="84">
        <v>430</v>
      </c>
      <c r="E42" s="84">
        <v>545</v>
      </c>
      <c r="F42" s="84">
        <v>922</v>
      </c>
      <c r="G42" s="84">
        <v>1680</v>
      </c>
      <c r="H42" s="84">
        <v>2868</v>
      </c>
      <c r="I42" s="84">
        <v>3866</v>
      </c>
      <c r="J42" s="84">
        <v>1048</v>
      </c>
    </row>
    <row r="43" spans="1:10" x14ac:dyDescent="0.35">
      <c r="A43" s="4">
        <v>2023</v>
      </c>
      <c r="B43" s="84">
        <v>129</v>
      </c>
      <c r="C43" s="84">
        <v>273</v>
      </c>
      <c r="D43" s="84">
        <v>438</v>
      </c>
      <c r="E43" s="84">
        <v>580</v>
      </c>
      <c r="F43" s="84">
        <v>1015</v>
      </c>
      <c r="G43" s="84">
        <v>1820</v>
      </c>
      <c r="H43" s="84">
        <v>3145</v>
      </c>
      <c r="I43" s="84">
        <v>4224</v>
      </c>
      <c r="J43" s="84">
        <v>1143</v>
      </c>
    </row>
    <row r="44" spans="1:10" ht="15" thickBot="1" x14ac:dyDescent="0.4">
      <c r="A44" s="7">
        <v>2024</v>
      </c>
      <c r="B44" s="81">
        <v>115</v>
      </c>
      <c r="C44" s="81">
        <v>281</v>
      </c>
      <c r="D44" s="81">
        <v>448</v>
      </c>
      <c r="E44" s="81">
        <v>598</v>
      </c>
      <c r="F44" s="81">
        <v>1057</v>
      </c>
      <c r="G44" s="81">
        <v>1904</v>
      </c>
      <c r="H44" s="81">
        <v>3205</v>
      </c>
      <c r="I44" s="81">
        <v>4217</v>
      </c>
      <c r="J44" s="81">
        <v>1180</v>
      </c>
    </row>
    <row r="45" spans="1:10" x14ac:dyDescent="0.35">
      <c r="A45" s="138" t="s">
        <v>135</v>
      </c>
    </row>
    <row r="47" spans="1:10" x14ac:dyDescent="0.35">
      <c r="A47" s="9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05"/>
  <sheetViews>
    <sheetView zoomScale="85" zoomScaleNormal="85" workbookViewId="0">
      <selection activeCell="J22" sqref="J22"/>
    </sheetView>
  </sheetViews>
  <sheetFormatPr defaultRowHeight="14.5" x14ac:dyDescent="0.35"/>
  <cols>
    <col min="1" max="1" width="16.26953125" customWidth="1"/>
    <col min="2" max="2" width="23" customWidth="1"/>
    <col min="3" max="3" width="19.81640625" customWidth="1"/>
    <col min="4" max="4" width="17.453125" customWidth="1"/>
    <col min="5" max="5" width="17.81640625" customWidth="1"/>
    <col min="6" max="6" width="15" customWidth="1"/>
  </cols>
  <sheetData>
    <row r="1" spans="1:5" x14ac:dyDescent="0.35">
      <c r="A1" s="70" t="s">
        <v>91</v>
      </c>
    </row>
    <row r="2" spans="1:5" x14ac:dyDescent="0.35">
      <c r="A2" s="218"/>
      <c r="B2" s="218"/>
      <c r="C2" s="186"/>
      <c r="D2" s="186"/>
      <c r="E2" s="186"/>
    </row>
    <row r="3" spans="1:5" x14ac:dyDescent="0.35">
      <c r="A3" s="218" t="s">
        <v>48</v>
      </c>
      <c r="B3" s="218"/>
      <c r="C3" s="186"/>
      <c r="D3" s="186"/>
      <c r="E3" s="186"/>
    </row>
    <row r="4" spans="1:5" ht="15" thickBot="1" x14ac:dyDescent="0.4"/>
    <row r="5" spans="1:5" x14ac:dyDescent="0.35">
      <c r="A5" s="45"/>
      <c r="B5" s="46"/>
      <c r="C5" s="46"/>
      <c r="D5" s="46"/>
      <c r="E5" s="46"/>
    </row>
    <row r="6" spans="1:5" x14ac:dyDescent="0.35">
      <c r="A6" s="27" t="s">
        <v>49</v>
      </c>
      <c r="B6" s="47">
        <v>2009</v>
      </c>
      <c r="C6" s="47">
        <v>2010</v>
      </c>
      <c r="D6" s="47">
        <v>2011</v>
      </c>
      <c r="E6" s="48" t="s">
        <v>50</v>
      </c>
    </row>
    <row r="7" spans="1:5" ht="15" thickBot="1" x14ac:dyDescent="0.4">
      <c r="A7" s="29"/>
      <c r="B7" s="49"/>
      <c r="C7" s="49"/>
      <c r="D7" s="49"/>
      <c r="E7" s="49"/>
    </row>
    <row r="8" spans="1:5" x14ac:dyDescent="0.35">
      <c r="A8" s="27" t="s">
        <v>22</v>
      </c>
      <c r="B8" s="50">
        <v>200</v>
      </c>
      <c r="C8" s="50">
        <v>200</v>
      </c>
      <c r="D8" s="16" t="s">
        <v>51</v>
      </c>
      <c r="E8" s="16" t="s">
        <v>51</v>
      </c>
    </row>
    <row r="9" spans="1:5" x14ac:dyDescent="0.35">
      <c r="A9" s="27" t="s">
        <v>52</v>
      </c>
      <c r="B9" s="50">
        <v>500</v>
      </c>
      <c r="C9" s="50">
        <v>525</v>
      </c>
      <c r="D9" s="50">
        <v>625</v>
      </c>
      <c r="E9" s="50">
        <v>600</v>
      </c>
    </row>
    <row r="10" spans="1:5" x14ac:dyDescent="0.35">
      <c r="A10" s="27" t="s">
        <v>53</v>
      </c>
      <c r="B10" s="50">
        <v>500</v>
      </c>
      <c r="C10" s="50">
        <v>525</v>
      </c>
      <c r="D10" s="50">
        <v>625</v>
      </c>
      <c r="E10" s="50">
        <v>975</v>
      </c>
    </row>
    <row r="11" spans="1:5" x14ac:dyDescent="0.35">
      <c r="A11" s="27" t="s">
        <v>54</v>
      </c>
      <c r="B11" s="50">
        <v>950</v>
      </c>
      <c r="C11" s="50">
        <v>975</v>
      </c>
      <c r="D11" s="50">
        <v>1275</v>
      </c>
      <c r="E11" s="50">
        <v>1400</v>
      </c>
    </row>
    <row r="12" spans="1:5" x14ac:dyDescent="0.35">
      <c r="A12" s="27" t="s">
        <v>55</v>
      </c>
      <c r="B12" s="50">
        <v>950</v>
      </c>
      <c r="C12" s="50">
        <v>975</v>
      </c>
      <c r="D12" s="50">
        <v>1275</v>
      </c>
      <c r="E12" s="50">
        <v>2025</v>
      </c>
    </row>
    <row r="13" spans="1:5" x14ac:dyDescent="0.35">
      <c r="A13" s="27" t="s">
        <v>56</v>
      </c>
      <c r="B13" s="50">
        <v>1175</v>
      </c>
      <c r="C13" s="50">
        <v>1250</v>
      </c>
      <c r="D13" s="50">
        <v>1725</v>
      </c>
      <c r="E13" s="50">
        <v>2400</v>
      </c>
    </row>
    <row r="14" spans="1:5" ht="15" thickBot="1" x14ac:dyDescent="0.4">
      <c r="A14" s="27" t="s">
        <v>57</v>
      </c>
      <c r="B14" s="50">
        <v>1175</v>
      </c>
      <c r="C14" s="50">
        <v>1250</v>
      </c>
      <c r="D14" s="50">
        <v>1725</v>
      </c>
      <c r="E14" s="50">
        <v>2700</v>
      </c>
    </row>
    <row r="15" spans="1:5" x14ac:dyDescent="0.35">
      <c r="A15" s="51"/>
      <c r="B15" s="51"/>
      <c r="C15" s="51"/>
      <c r="D15" s="51"/>
      <c r="E15" s="51"/>
    </row>
    <row r="16" spans="1:5" x14ac:dyDescent="0.35">
      <c r="A16" s="185" t="s">
        <v>58</v>
      </c>
      <c r="B16" s="186"/>
      <c r="C16" s="186"/>
      <c r="D16" s="186"/>
      <c r="E16" s="186"/>
    </row>
    <row r="17" spans="1:6" x14ac:dyDescent="0.35">
      <c r="A17" s="186"/>
      <c r="B17" s="186"/>
      <c r="C17" s="186"/>
      <c r="D17" s="186"/>
      <c r="E17" s="186"/>
    </row>
    <row r="18" spans="1:6" x14ac:dyDescent="0.35">
      <c r="A18" s="186"/>
      <c r="B18" s="186"/>
      <c r="C18" s="186"/>
      <c r="D18" s="186"/>
      <c r="E18" s="186"/>
    </row>
    <row r="19" spans="1:6" x14ac:dyDescent="0.35">
      <c r="A19" s="186"/>
      <c r="B19" s="186"/>
      <c r="C19" s="186"/>
      <c r="D19" s="186"/>
      <c r="E19" s="186"/>
    </row>
    <row r="20" spans="1:6" x14ac:dyDescent="0.35">
      <c r="A20" s="186"/>
      <c r="B20" s="186"/>
      <c r="C20" s="186"/>
      <c r="D20" s="186"/>
      <c r="E20" s="186"/>
    </row>
    <row r="21" spans="1:6" ht="15" thickBot="1" x14ac:dyDescent="0.4"/>
    <row r="22" spans="1:6" ht="15" thickBot="1" x14ac:dyDescent="0.4">
      <c r="A22" s="14"/>
      <c r="B22" s="52">
        <v>2009</v>
      </c>
      <c r="C22" s="52">
        <v>2010</v>
      </c>
      <c r="D22" s="52">
        <v>2011</v>
      </c>
      <c r="E22" s="8" t="s">
        <v>50</v>
      </c>
    </row>
    <row r="23" spans="1:6" x14ac:dyDescent="0.35">
      <c r="A23" s="36" t="s">
        <v>93</v>
      </c>
      <c r="B23" s="50">
        <v>160</v>
      </c>
      <c r="C23" s="50">
        <v>185</v>
      </c>
      <c r="D23" s="50">
        <v>205</v>
      </c>
      <c r="E23" s="50">
        <v>285</v>
      </c>
    </row>
    <row r="24" spans="1:6" ht="15" thickBot="1" x14ac:dyDescent="0.4">
      <c r="A24" s="37" t="s">
        <v>64</v>
      </c>
      <c r="B24" s="53">
        <v>53</v>
      </c>
      <c r="C24" s="53">
        <v>55</v>
      </c>
      <c r="D24" s="53">
        <v>66</v>
      </c>
      <c r="E24" s="53">
        <v>95</v>
      </c>
    </row>
    <row r="25" spans="1:6" x14ac:dyDescent="0.35">
      <c r="A25" s="33"/>
    </row>
    <row r="26" spans="1:6" x14ac:dyDescent="0.35">
      <c r="A26" s="218"/>
      <c r="B26" s="218"/>
      <c r="F26" s="186"/>
    </row>
    <row r="27" spans="1:6" x14ac:dyDescent="0.35">
      <c r="A27" s="216" t="s">
        <v>92</v>
      </c>
      <c r="B27" s="217"/>
      <c r="C27" s="217"/>
      <c r="D27" s="217"/>
      <c r="E27" s="217"/>
      <c r="F27" s="186"/>
    </row>
    <row r="28" spans="1:6" x14ac:dyDescent="0.35">
      <c r="A28" s="217"/>
      <c r="B28" s="217"/>
      <c r="C28" s="217"/>
      <c r="D28" s="217"/>
      <c r="E28" s="217"/>
      <c r="F28" s="186"/>
    </row>
    <row r="29" spans="1:6" x14ac:dyDescent="0.35">
      <c r="A29" s="218" t="s">
        <v>48</v>
      </c>
      <c r="B29" s="218"/>
      <c r="F29" s="186"/>
    </row>
    <row r="30" spans="1:6" ht="15" thickBot="1" x14ac:dyDescent="0.4"/>
    <row r="31" spans="1:6" ht="15" thickBot="1" x14ac:dyDescent="0.4">
      <c r="A31" s="187" t="s">
        <v>59</v>
      </c>
      <c r="B31" s="188"/>
      <c r="C31" s="188"/>
      <c r="D31" s="188"/>
      <c r="E31" s="189"/>
    </row>
    <row r="32" spans="1:6" ht="15" thickBot="1" x14ac:dyDescent="0.4">
      <c r="A32" s="57" t="s">
        <v>49</v>
      </c>
      <c r="B32" s="187" t="s">
        <v>60</v>
      </c>
      <c r="C32" s="189"/>
      <c r="D32" s="214" t="s">
        <v>61</v>
      </c>
      <c r="E32" s="215"/>
    </row>
    <row r="33" spans="1:6" ht="15" thickBot="1" x14ac:dyDescent="0.4">
      <c r="A33" s="58"/>
      <c r="B33" s="59" t="s">
        <v>62</v>
      </c>
      <c r="C33" s="59" t="s">
        <v>63</v>
      </c>
      <c r="D33" s="59" t="s">
        <v>62</v>
      </c>
      <c r="E33" s="59" t="s">
        <v>63</v>
      </c>
    </row>
    <row r="34" spans="1:6" ht="15" thickBot="1" x14ac:dyDescent="0.4">
      <c r="A34" s="58" t="s">
        <v>52</v>
      </c>
      <c r="B34" s="53">
        <v>375</v>
      </c>
      <c r="C34" s="53">
        <v>250</v>
      </c>
      <c r="D34" s="53">
        <v>425</v>
      </c>
      <c r="E34" s="53">
        <v>275</v>
      </c>
    </row>
    <row r="35" spans="1:6" ht="15" thickBot="1" x14ac:dyDescent="0.4">
      <c r="A35" s="58" t="s">
        <v>53</v>
      </c>
      <c r="B35" s="53">
        <v>900</v>
      </c>
      <c r="C35" s="53">
        <v>650</v>
      </c>
      <c r="D35" s="53">
        <v>1050</v>
      </c>
      <c r="E35" s="53">
        <v>775</v>
      </c>
    </row>
    <row r="36" spans="1:6" ht="15" thickBot="1" x14ac:dyDescent="0.4">
      <c r="A36" s="58" t="s">
        <v>54</v>
      </c>
      <c r="B36" s="53">
        <v>1450</v>
      </c>
      <c r="C36" s="53">
        <v>975</v>
      </c>
      <c r="D36" s="53">
        <v>1700</v>
      </c>
      <c r="E36" s="53">
        <v>1150</v>
      </c>
    </row>
    <row r="37" spans="1:6" ht="15" thickBot="1" x14ac:dyDescent="0.4">
      <c r="A37" s="58" t="s">
        <v>55</v>
      </c>
      <c r="B37" s="53">
        <v>2050</v>
      </c>
      <c r="C37" s="53">
        <v>1550</v>
      </c>
      <c r="D37" s="53">
        <v>2425</v>
      </c>
      <c r="E37" s="53">
        <v>1800</v>
      </c>
    </row>
    <row r="38" spans="1:6" ht="15" thickBot="1" x14ac:dyDescent="0.4">
      <c r="A38" s="58" t="s">
        <v>56</v>
      </c>
      <c r="B38" s="53">
        <v>2850</v>
      </c>
      <c r="C38" s="53">
        <v>1925</v>
      </c>
      <c r="D38" s="53">
        <v>3375</v>
      </c>
      <c r="E38" s="53">
        <v>2275</v>
      </c>
    </row>
    <row r="39" spans="1:6" ht="15" thickBot="1" x14ac:dyDescent="0.4">
      <c r="A39" s="58" t="s">
        <v>57</v>
      </c>
      <c r="B39" s="53">
        <v>2850</v>
      </c>
      <c r="C39" s="53">
        <v>1925</v>
      </c>
      <c r="D39" s="53">
        <v>3375</v>
      </c>
      <c r="E39" s="53">
        <v>2275</v>
      </c>
    </row>
    <row r="41" spans="1:6" x14ac:dyDescent="0.35">
      <c r="A41" s="31" t="s">
        <v>58</v>
      </c>
    </row>
    <row r="42" spans="1:6" ht="15" thickBot="1" x14ac:dyDescent="0.4"/>
    <row r="43" spans="1:6" ht="15" thickBot="1" x14ac:dyDescent="0.4">
      <c r="A43" s="60"/>
      <c r="B43" s="187" t="s">
        <v>59</v>
      </c>
      <c r="C43" s="188"/>
      <c r="D43" s="188"/>
      <c r="E43" s="189"/>
    </row>
    <row r="44" spans="1:6" ht="15" thickBot="1" x14ac:dyDescent="0.4">
      <c r="A44" s="37"/>
      <c r="B44" s="187" t="s">
        <v>60</v>
      </c>
      <c r="C44" s="189"/>
      <c r="D44" s="187" t="s">
        <v>61</v>
      </c>
      <c r="E44" s="189"/>
    </row>
    <row r="45" spans="1:6" ht="15" thickBot="1" x14ac:dyDescent="0.4">
      <c r="A45" s="58" t="s">
        <v>64</v>
      </c>
      <c r="B45" s="53">
        <v>100</v>
      </c>
      <c r="C45" s="32"/>
      <c r="D45" s="53">
        <v>120</v>
      </c>
      <c r="E45" s="32"/>
    </row>
    <row r="46" spans="1:6" ht="15" thickBot="1" x14ac:dyDescent="0.4">
      <c r="A46" s="58" t="s">
        <v>93</v>
      </c>
      <c r="B46" s="53">
        <v>290</v>
      </c>
      <c r="C46" s="32"/>
      <c r="D46" s="53">
        <v>350</v>
      </c>
      <c r="E46" s="32"/>
    </row>
    <row r="48" spans="1:6" x14ac:dyDescent="0.35">
      <c r="A48" s="171" t="s">
        <v>66</v>
      </c>
      <c r="B48" s="171"/>
      <c r="C48" s="171"/>
      <c r="D48" s="171"/>
      <c r="E48" s="171"/>
      <c r="F48" s="171"/>
    </row>
    <row r="49" spans="1:12" x14ac:dyDescent="0.35">
      <c r="A49" s="171" t="s">
        <v>67</v>
      </c>
      <c r="B49" s="171"/>
      <c r="C49" s="171"/>
      <c r="D49" s="171"/>
      <c r="E49" s="171"/>
    </row>
    <row r="50" spans="1:12" x14ac:dyDescent="0.35">
      <c r="A50" s="33"/>
    </row>
    <row r="51" spans="1:12" x14ac:dyDescent="0.35">
      <c r="A51" s="216" t="s">
        <v>94</v>
      </c>
      <c r="B51" s="217"/>
      <c r="C51" s="217"/>
      <c r="D51" s="217"/>
      <c r="E51" s="217"/>
    </row>
    <row r="52" spans="1:12" x14ac:dyDescent="0.35">
      <c r="A52" s="217"/>
      <c r="B52" s="217"/>
      <c r="C52" s="217"/>
      <c r="D52" s="217"/>
      <c r="E52" s="217"/>
    </row>
    <row r="53" spans="1:12" x14ac:dyDescent="0.35">
      <c r="A53" s="218" t="s">
        <v>48</v>
      </c>
      <c r="B53" s="218"/>
      <c r="C53" s="218"/>
      <c r="D53" s="186"/>
      <c r="E53" s="186"/>
      <c r="F53" s="186"/>
      <c r="G53" s="186"/>
      <c r="H53" s="186"/>
      <c r="I53" s="186"/>
      <c r="J53" s="186"/>
      <c r="K53" s="186"/>
      <c r="L53" s="54"/>
    </row>
    <row r="54" spans="1:12" ht="15" thickBot="1" x14ac:dyDescent="0.4">
      <c r="B54" s="211"/>
      <c r="C54" s="211"/>
      <c r="D54" s="211"/>
      <c r="E54" s="211"/>
      <c r="F54" s="211"/>
      <c r="G54" s="211"/>
      <c r="H54" s="211"/>
      <c r="I54" s="211"/>
      <c r="J54" s="186"/>
      <c r="K54" s="186"/>
      <c r="L54" s="54"/>
    </row>
    <row r="55" spans="1:12" ht="15" thickBot="1" x14ac:dyDescent="0.4">
      <c r="A55" s="187" t="s">
        <v>68</v>
      </c>
      <c r="B55" s="188"/>
      <c r="C55" s="188"/>
      <c r="D55" s="188"/>
      <c r="E55" s="188"/>
      <c r="F55" s="188"/>
      <c r="G55" s="188"/>
      <c r="H55" s="188"/>
      <c r="I55" s="189"/>
      <c r="J55" s="203"/>
      <c r="K55" s="186"/>
      <c r="L55" s="54"/>
    </row>
    <row r="56" spans="1:12" ht="15" thickBot="1" x14ac:dyDescent="0.4">
      <c r="A56" s="57" t="s">
        <v>49</v>
      </c>
      <c r="B56" s="187" t="s">
        <v>60</v>
      </c>
      <c r="C56" s="188"/>
      <c r="D56" s="188"/>
      <c r="E56" s="191"/>
      <c r="F56" s="192" t="s">
        <v>61</v>
      </c>
      <c r="G56" s="209"/>
      <c r="H56" s="209"/>
      <c r="I56" s="193"/>
      <c r="J56" s="210"/>
      <c r="K56" s="186"/>
      <c r="L56" s="54"/>
    </row>
    <row r="57" spans="1:12" ht="15" thickBot="1" x14ac:dyDescent="0.4">
      <c r="A57" s="58"/>
      <c r="B57" s="197" t="s">
        <v>62</v>
      </c>
      <c r="C57" s="198"/>
      <c r="D57" s="197" t="s">
        <v>63</v>
      </c>
      <c r="E57" s="198"/>
      <c r="F57" s="197" t="s">
        <v>62</v>
      </c>
      <c r="G57" s="198"/>
      <c r="H57" s="197" t="s">
        <v>63</v>
      </c>
      <c r="I57" s="198"/>
      <c r="J57" s="203"/>
      <c r="K57" s="186"/>
      <c r="L57" s="54"/>
    </row>
    <row r="58" spans="1:12" ht="15" thickBot="1" x14ac:dyDescent="0.4">
      <c r="A58" s="58" t="s">
        <v>52</v>
      </c>
      <c r="B58" s="199">
        <v>250</v>
      </c>
      <c r="C58" s="200"/>
      <c r="D58" s="199">
        <v>200</v>
      </c>
      <c r="E58" s="200"/>
      <c r="F58" s="199">
        <v>450</v>
      </c>
      <c r="G58" s="200"/>
      <c r="H58" s="199">
        <v>325</v>
      </c>
      <c r="I58" s="200"/>
      <c r="J58" s="203"/>
      <c r="K58" s="186"/>
      <c r="L58" s="54"/>
    </row>
    <row r="59" spans="1:12" ht="15" thickBot="1" x14ac:dyDescent="0.4">
      <c r="A59" s="58" t="s">
        <v>53</v>
      </c>
      <c r="B59" s="199">
        <v>575</v>
      </c>
      <c r="C59" s="200"/>
      <c r="D59" s="199">
        <v>400</v>
      </c>
      <c r="E59" s="200"/>
      <c r="F59" s="199">
        <v>1150</v>
      </c>
      <c r="G59" s="200"/>
      <c r="H59" s="199">
        <v>775</v>
      </c>
      <c r="I59" s="200"/>
      <c r="J59" s="203"/>
      <c r="K59" s="186"/>
      <c r="L59" s="54"/>
    </row>
    <row r="60" spans="1:12" ht="15" thickBot="1" x14ac:dyDescent="0.4">
      <c r="A60" s="58" t="s">
        <v>54</v>
      </c>
      <c r="B60" s="199">
        <v>925</v>
      </c>
      <c r="C60" s="200"/>
      <c r="D60" s="199">
        <v>625</v>
      </c>
      <c r="E60" s="200"/>
      <c r="F60" s="199">
        <v>1850</v>
      </c>
      <c r="G60" s="200"/>
      <c r="H60" s="199">
        <v>1200</v>
      </c>
      <c r="I60" s="200"/>
      <c r="J60" s="203"/>
      <c r="K60" s="186"/>
      <c r="L60" s="54"/>
    </row>
    <row r="61" spans="1:12" ht="15" thickBot="1" x14ac:dyDescent="0.4">
      <c r="A61" s="58" t="s">
        <v>55</v>
      </c>
      <c r="B61" s="199">
        <v>1200</v>
      </c>
      <c r="C61" s="200"/>
      <c r="D61" s="199">
        <v>950</v>
      </c>
      <c r="E61" s="200"/>
      <c r="F61" s="199">
        <v>2500</v>
      </c>
      <c r="G61" s="200"/>
      <c r="H61" s="199">
        <v>1925</v>
      </c>
      <c r="I61" s="200"/>
      <c r="J61" s="203"/>
      <c r="K61" s="186"/>
      <c r="L61" s="54"/>
    </row>
    <row r="62" spans="1:12" ht="15" thickBot="1" x14ac:dyDescent="0.4">
      <c r="A62" s="58" t="s">
        <v>56</v>
      </c>
      <c r="B62" s="199">
        <v>1575</v>
      </c>
      <c r="C62" s="200"/>
      <c r="D62" s="199">
        <v>1150</v>
      </c>
      <c r="E62" s="200"/>
      <c r="F62" s="199">
        <v>3200</v>
      </c>
      <c r="G62" s="200"/>
      <c r="H62" s="199">
        <v>2250</v>
      </c>
      <c r="I62" s="200"/>
      <c r="J62" s="203"/>
      <c r="K62" s="186"/>
      <c r="L62" s="54"/>
    </row>
    <row r="63" spans="1:12" ht="15" thickBot="1" x14ac:dyDescent="0.4">
      <c r="A63" s="58" t="s">
        <v>57</v>
      </c>
      <c r="B63" s="199">
        <v>1975</v>
      </c>
      <c r="C63" s="200"/>
      <c r="D63" s="199">
        <v>1325</v>
      </c>
      <c r="E63" s="200"/>
      <c r="F63" s="199">
        <v>4000</v>
      </c>
      <c r="G63" s="200"/>
      <c r="H63" s="199">
        <v>2725</v>
      </c>
      <c r="I63" s="200"/>
      <c r="J63" s="203"/>
      <c r="K63" s="186"/>
      <c r="L63" s="54"/>
    </row>
    <row r="64" spans="1:12" x14ac:dyDescent="0.35">
      <c r="B64" s="190"/>
      <c r="C64" s="190"/>
      <c r="D64" s="190"/>
      <c r="E64" s="190"/>
      <c r="F64" s="190"/>
      <c r="G64" s="190"/>
      <c r="H64" s="190"/>
      <c r="I64" s="190"/>
      <c r="J64" s="186"/>
      <c r="K64" s="186"/>
      <c r="L64" s="54"/>
    </row>
    <row r="65" spans="1:12" x14ac:dyDescent="0.35">
      <c r="A65" s="212" t="s">
        <v>58</v>
      </c>
      <c r="B65" s="213"/>
      <c r="C65" s="213"/>
      <c r="D65" s="186"/>
      <c r="E65" s="186"/>
      <c r="F65" s="186"/>
      <c r="G65" s="186"/>
      <c r="H65" s="186"/>
      <c r="I65" s="186"/>
      <c r="J65" s="186"/>
      <c r="K65" s="186"/>
      <c r="L65" s="54"/>
    </row>
    <row r="66" spans="1:12" ht="15" thickBot="1" x14ac:dyDescent="0.4">
      <c r="B66" s="211"/>
      <c r="C66" s="211"/>
      <c r="D66" s="211"/>
      <c r="E66" s="211"/>
      <c r="F66" s="211"/>
      <c r="G66" s="211"/>
      <c r="H66" s="211"/>
      <c r="I66" s="211"/>
      <c r="J66" s="186"/>
      <c r="K66" s="186"/>
      <c r="L66" s="54"/>
    </row>
    <row r="67" spans="1:12" ht="15" thickBot="1" x14ac:dyDescent="0.4">
      <c r="A67" s="60"/>
      <c r="B67" s="187" t="s">
        <v>69</v>
      </c>
      <c r="C67" s="188"/>
      <c r="D67" s="188"/>
      <c r="E67" s="188"/>
      <c r="F67" s="188"/>
      <c r="G67" s="188"/>
      <c r="H67" s="188"/>
      <c r="I67" s="189"/>
      <c r="J67" s="203"/>
      <c r="K67" s="186"/>
      <c r="L67" s="54"/>
    </row>
    <row r="68" spans="1:12" ht="15" thickBot="1" x14ac:dyDescent="0.4">
      <c r="A68" s="37"/>
      <c r="B68" s="187" t="s">
        <v>60</v>
      </c>
      <c r="C68" s="188"/>
      <c r="D68" s="188"/>
      <c r="E68" s="189"/>
      <c r="F68" s="187" t="s">
        <v>61</v>
      </c>
      <c r="G68" s="188"/>
      <c r="H68" s="188"/>
      <c r="I68" s="189"/>
      <c r="J68" s="203"/>
      <c r="K68" s="186"/>
      <c r="L68" s="54"/>
    </row>
    <row r="69" spans="1:12" ht="15" thickBot="1" x14ac:dyDescent="0.4">
      <c r="A69" s="58" t="s">
        <v>64</v>
      </c>
      <c r="B69" s="199">
        <v>100</v>
      </c>
      <c r="C69" s="200"/>
      <c r="D69" s="201"/>
      <c r="E69" s="202"/>
      <c r="F69" s="199">
        <v>135</v>
      </c>
      <c r="G69" s="200"/>
      <c r="H69" s="201"/>
      <c r="I69" s="202"/>
      <c r="J69" s="203"/>
      <c r="K69" s="186"/>
      <c r="L69" s="54"/>
    </row>
    <row r="70" spans="1:12" ht="15" thickBot="1" x14ac:dyDescent="0.4">
      <c r="A70" s="58" t="s">
        <v>93</v>
      </c>
      <c r="B70" s="199">
        <v>290</v>
      </c>
      <c r="C70" s="200"/>
      <c r="D70" s="201"/>
      <c r="E70" s="202"/>
      <c r="F70" s="199">
        <v>399</v>
      </c>
      <c r="G70" s="200"/>
      <c r="H70" s="201"/>
      <c r="I70" s="202"/>
      <c r="J70" s="203"/>
      <c r="K70" s="186"/>
      <c r="L70" s="54"/>
    </row>
    <row r="71" spans="1:12" x14ac:dyDescent="0.35">
      <c r="B71" s="190"/>
      <c r="C71" s="190"/>
      <c r="D71" s="190"/>
      <c r="E71" s="190"/>
      <c r="F71" s="190"/>
      <c r="G71" s="190"/>
      <c r="H71" s="190"/>
      <c r="I71" s="190"/>
      <c r="J71" s="186"/>
      <c r="K71" s="186"/>
      <c r="L71" s="54"/>
    </row>
    <row r="72" spans="1:12" x14ac:dyDescent="0.35">
      <c r="A72" s="171" t="s">
        <v>70</v>
      </c>
      <c r="B72" s="171"/>
      <c r="C72" s="171"/>
      <c r="D72" s="171"/>
      <c r="E72" s="171"/>
      <c r="F72" s="171"/>
      <c r="G72" s="171"/>
      <c r="H72" s="171"/>
      <c r="I72" s="171"/>
      <c r="J72" s="171"/>
      <c r="K72" s="171"/>
      <c r="L72" s="54"/>
    </row>
    <row r="73" spans="1:12" x14ac:dyDescent="0.35">
      <c r="A73" s="171" t="s">
        <v>95</v>
      </c>
      <c r="B73" s="171"/>
      <c r="C73" s="171"/>
      <c r="D73" s="171"/>
      <c r="E73" s="171"/>
      <c r="F73" s="171"/>
      <c r="G73" s="171"/>
      <c r="H73" s="171"/>
      <c r="I73" s="171"/>
      <c r="J73" s="186"/>
      <c r="K73" s="186"/>
      <c r="L73" s="54"/>
    </row>
    <row r="74" spans="1:12" x14ac:dyDescent="0.35">
      <c r="A74" s="205"/>
      <c r="B74" s="205"/>
      <c r="C74" s="205"/>
      <c r="D74" s="205"/>
    </row>
    <row r="75" spans="1:12" x14ac:dyDescent="0.35">
      <c r="A75" s="206" t="s">
        <v>96</v>
      </c>
      <c r="B75" s="206"/>
      <c r="C75" s="206"/>
      <c r="D75" s="206"/>
      <c r="E75" s="175"/>
    </row>
    <row r="76" spans="1:12" x14ac:dyDescent="0.35">
      <c r="A76" s="175"/>
      <c r="B76" s="175"/>
      <c r="C76" s="175"/>
      <c r="D76" s="175"/>
      <c r="E76" s="175"/>
    </row>
    <row r="77" spans="1:12" x14ac:dyDescent="0.35">
      <c r="A77" s="55"/>
      <c r="B77" s="55"/>
      <c r="C77" s="55"/>
      <c r="D77" s="55"/>
    </row>
    <row r="78" spans="1:12" x14ac:dyDescent="0.35">
      <c r="A78" s="183" t="s">
        <v>48</v>
      </c>
      <c r="B78" s="183"/>
      <c r="C78" s="183"/>
      <c r="D78" s="183"/>
    </row>
    <row r="79" spans="1:12" ht="15" thickBot="1" x14ac:dyDescent="0.4">
      <c r="A79" s="211"/>
      <c r="B79" s="211"/>
      <c r="C79" s="211"/>
      <c r="D79" s="211"/>
      <c r="E79" s="211"/>
      <c r="F79" s="211"/>
      <c r="G79" s="211"/>
      <c r="H79" s="211"/>
      <c r="I79" s="211"/>
      <c r="J79" s="211"/>
      <c r="K79" s="186"/>
      <c r="L79" s="186"/>
    </row>
    <row r="80" spans="1:12" ht="15" thickBot="1" x14ac:dyDescent="0.4">
      <c r="A80" s="187" t="s">
        <v>71</v>
      </c>
      <c r="B80" s="188"/>
      <c r="C80" s="188"/>
      <c r="D80" s="188"/>
      <c r="E80" s="188"/>
      <c r="F80" s="188"/>
      <c r="G80" s="188"/>
      <c r="H80" s="188"/>
      <c r="I80" s="188"/>
      <c r="J80" s="189"/>
      <c r="K80" s="203"/>
      <c r="L80" s="186"/>
    </row>
    <row r="81" spans="1:12" ht="15" thickBot="1" x14ac:dyDescent="0.4">
      <c r="A81" s="207" t="s">
        <v>49</v>
      </c>
      <c r="B81" s="208"/>
      <c r="C81" s="187" t="s">
        <v>60</v>
      </c>
      <c r="D81" s="188"/>
      <c r="E81" s="188"/>
      <c r="F81" s="191"/>
      <c r="G81" s="192" t="s">
        <v>61</v>
      </c>
      <c r="H81" s="209"/>
      <c r="I81" s="209"/>
      <c r="J81" s="193"/>
      <c r="K81" s="210"/>
      <c r="L81" s="186"/>
    </row>
    <row r="82" spans="1:12" ht="15" thickBot="1" x14ac:dyDescent="0.4">
      <c r="A82" s="197"/>
      <c r="B82" s="198"/>
      <c r="C82" s="197" t="s">
        <v>62</v>
      </c>
      <c r="D82" s="198"/>
      <c r="E82" s="197" t="s">
        <v>63</v>
      </c>
      <c r="F82" s="198"/>
      <c r="G82" s="197" t="s">
        <v>62</v>
      </c>
      <c r="H82" s="198"/>
      <c r="I82" s="197" t="s">
        <v>63</v>
      </c>
      <c r="J82" s="198"/>
      <c r="K82" s="203"/>
      <c r="L82" s="186"/>
    </row>
    <row r="83" spans="1:12" ht="15" thickBot="1" x14ac:dyDescent="0.4">
      <c r="A83" s="197" t="s">
        <v>52</v>
      </c>
      <c r="B83" s="198"/>
      <c r="C83" s="199">
        <v>200</v>
      </c>
      <c r="D83" s="200"/>
      <c r="E83" s="199">
        <v>150</v>
      </c>
      <c r="F83" s="200"/>
      <c r="G83" s="199">
        <v>425</v>
      </c>
      <c r="H83" s="200"/>
      <c r="I83" s="199">
        <v>300</v>
      </c>
      <c r="J83" s="200"/>
      <c r="K83" s="203"/>
      <c r="L83" s="186"/>
    </row>
    <row r="84" spans="1:12" ht="15" thickBot="1" x14ac:dyDescent="0.4">
      <c r="A84" s="197" t="s">
        <v>53</v>
      </c>
      <c r="B84" s="198"/>
      <c r="C84" s="199">
        <v>525</v>
      </c>
      <c r="D84" s="200"/>
      <c r="E84" s="199">
        <v>350</v>
      </c>
      <c r="F84" s="200"/>
      <c r="G84" s="199">
        <v>1075</v>
      </c>
      <c r="H84" s="200"/>
      <c r="I84" s="199">
        <v>725</v>
      </c>
      <c r="J84" s="200"/>
      <c r="K84" s="203"/>
      <c r="L84" s="186"/>
    </row>
    <row r="85" spans="1:12" ht="15" thickBot="1" x14ac:dyDescent="0.4">
      <c r="A85" s="197" t="s">
        <v>54</v>
      </c>
      <c r="B85" s="198"/>
      <c r="C85" s="199">
        <v>825</v>
      </c>
      <c r="D85" s="200"/>
      <c r="E85" s="199">
        <v>600</v>
      </c>
      <c r="F85" s="200"/>
      <c r="G85" s="199">
        <v>1750</v>
      </c>
      <c r="H85" s="200"/>
      <c r="I85" s="199">
        <v>1200</v>
      </c>
      <c r="J85" s="200"/>
      <c r="K85" s="203"/>
      <c r="L85" s="186"/>
    </row>
    <row r="86" spans="1:12" ht="15" thickBot="1" x14ac:dyDescent="0.4">
      <c r="A86" s="197" t="s">
        <v>55</v>
      </c>
      <c r="B86" s="198"/>
      <c r="C86" s="199">
        <v>1025</v>
      </c>
      <c r="D86" s="200"/>
      <c r="E86" s="199">
        <v>800</v>
      </c>
      <c r="F86" s="200"/>
      <c r="G86" s="199">
        <v>2250</v>
      </c>
      <c r="H86" s="200"/>
      <c r="I86" s="199">
        <v>1700</v>
      </c>
      <c r="J86" s="200"/>
      <c r="K86" s="203"/>
      <c r="L86" s="186"/>
    </row>
    <row r="87" spans="1:12" ht="15" thickBot="1" x14ac:dyDescent="0.4">
      <c r="A87" s="197" t="s">
        <v>56</v>
      </c>
      <c r="B87" s="198"/>
      <c r="C87" s="199">
        <v>1475</v>
      </c>
      <c r="D87" s="200"/>
      <c r="E87" s="199">
        <v>1025</v>
      </c>
      <c r="F87" s="200"/>
      <c r="G87" s="199">
        <v>2975</v>
      </c>
      <c r="H87" s="200"/>
      <c r="I87" s="199">
        <v>2125</v>
      </c>
      <c r="J87" s="200"/>
      <c r="K87" s="203"/>
      <c r="L87" s="186"/>
    </row>
    <row r="88" spans="1:12" ht="15" thickBot="1" x14ac:dyDescent="0.4">
      <c r="A88" s="197" t="s">
        <v>57</v>
      </c>
      <c r="B88" s="198"/>
      <c r="C88" s="199">
        <v>1750</v>
      </c>
      <c r="D88" s="200"/>
      <c r="E88" s="199">
        <v>1125</v>
      </c>
      <c r="F88" s="200"/>
      <c r="G88" s="199">
        <v>3725</v>
      </c>
      <c r="H88" s="200"/>
      <c r="I88" s="199">
        <v>2475</v>
      </c>
      <c r="J88" s="200"/>
      <c r="K88" s="203"/>
      <c r="L88" s="186"/>
    </row>
    <row r="89" spans="1:12" x14ac:dyDescent="0.35">
      <c r="A89" s="190"/>
      <c r="B89" s="190"/>
      <c r="C89" s="190"/>
      <c r="D89" s="190"/>
      <c r="E89" s="190"/>
      <c r="F89" s="190"/>
      <c r="G89" s="190"/>
      <c r="H89" s="190"/>
      <c r="I89" s="190"/>
      <c r="J89" s="190"/>
      <c r="K89" s="186"/>
      <c r="L89" s="186"/>
    </row>
    <row r="90" spans="1:12" x14ac:dyDescent="0.35">
      <c r="A90" s="183"/>
      <c r="B90" s="183"/>
      <c r="C90" s="184"/>
      <c r="D90" s="184"/>
      <c r="E90" s="184"/>
      <c r="F90" s="184"/>
      <c r="G90" s="184"/>
      <c r="H90" s="184"/>
      <c r="I90" s="184"/>
      <c r="J90" s="184"/>
      <c r="K90" s="186"/>
      <c r="L90" s="186"/>
    </row>
    <row r="91" spans="1:12" x14ac:dyDescent="0.35">
      <c r="A91" s="183"/>
      <c r="B91" s="183"/>
      <c r="C91" s="184"/>
      <c r="D91" s="184"/>
      <c r="E91" s="184"/>
      <c r="F91" s="184"/>
      <c r="G91" s="184"/>
      <c r="H91" s="184"/>
      <c r="I91" s="184"/>
      <c r="J91" s="184"/>
      <c r="K91" s="186"/>
      <c r="L91" s="186"/>
    </row>
    <row r="92" spans="1:12" x14ac:dyDescent="0.35">
      <c r="A92" s="183" t="s">
        <v>58</v>
      </c>
      <c r="B92" s="183"/>
      <c r="C92" s="184"/>
      <c r="D92" s="184"/>
      <c r="E92" s="184"/>
      <c r="F92" s="184"/>
      <c r="G92" s="184"/>
      <c r="H92" s="184"/>
      <c r="I92" s="184"/>
      <c r="J92" s="184"/>
      <c r="K92" s="186"/>
      <c r="L92" s="186"/>
    </row>
    <row r="93" spans="1:12" ht="15" thickBot="1" x14ac:dyDescent="0.4">
      <c r="A93" s="204"/>
      <c r="B93" s="204"/>
      <c r="C93" s="204"/>
      <c r="D93" s="204"/>
      <c r="E93" s="204"/>
      <c r="F93" s="204"/>
      <c r="G93" s="204"/>
      <c r="H93" s="204"/>
      <c r="I93" s="204"/>
      <c r="J93" s="204"/>
      <c r="K93" s="186"/>
      <c r="L93" s="186"/>
    </row>
    <row r="94" spans="1:12" ht="15" thickBot="1" x14ac:dyDescent="0.4">
      <c r="A94" s="197"/>
      <c r="B94" s="198"/>
      <c r="C94" s="187" t="s">
        <v>72</v>
      </c>
      <c r="D94" s="188"/>
      <c r="E94" s="188"/>
      <c r="F94" s="188"/>
      <c r="G94" s="188"/>
      <c r="H94" s="188"/>
      <c r="I94" s="188"/>
      <c r="J94" s="189"/>
      <c r="K94" s="203"/>
      <c r="L94" s="186"/>
    </row>
    <row r="95" spans="1:12" ht="15" thickBot="1" x14ac:dyDescent="0.4">
      <c r="A95" s="201"/>
      <c r="B95" s="202"/>
      <c r="C95" s="187" t="s">
        <v>60</v>
      </c>
      <c r="D95" s="188"/>
      <c r="E95" s="188"/>
      <c r="F95" s="189"/>
      <c r="G95" s="187" t="s">
        <v>61</v>
      </c>
      <c r="H95" s="188"/>
      <c r="I95" s="188"/>
      <c r="J95" s="189"/>
      <c r="K95" s="203"/>
      <c r="L95" s="186"/>
    </row>
    <row r="96" spans="1:12" ht="15" thickBot="1" x14ac:dyDescent="0.4">
      <c r="A96" s="197" t="s">
        <v>64</v>
      </c>
      <c r="B96" s="198"/>
      <c r="C96" s="199">
        <v>80</v>
      </c>
      <c r="D96" s="200"/>
      <c r="E96" s="201"/>
      <c r="F96" s="202"/>
      <c r="G96" s="199">
        <v>135</v>
      </c>
      <c r="H96" s="200"/>
      <c r="I96" s="201"/>
      <c r="J96" s="202"/>
      <c r="K96" s="203"/>
      <c r="L96" s="186"/>
    </row>
    <row r="97" spans="1:12" ht="15" thickBot="1" x14ac:dyDescent="0.4">
      <c r="A97" s="197" t="s">
        <v>93</v>
      </c>
      <c r="B97" s="198"/>
      <c r="C97" s="199">
        <v>240</v>
      </c>
      <c r="D97" s="200"/>
      <c r="E97" s="201"/>
      <c r="F97" s="202"/>
      <c r="G97" s="199">
        <v>399</v>
      </c>
      <c r="H97" s="200"/>
      <c r="I97" s="201"/>
      <c r="J97" s="202"/>
      <c r="K97" s="203"/>
      <c r="L97" s="186"/>
    </row>
    <row r="98" spans="1:12" x14ac:dyDescent="0.35">
      <c r="A98" s="190"/>
      <c r="B98" s="190"/>
      <c r="C98" s="190"/>
      <c r="D98" s="190"/>
      <c r="E98" s="190"/>
      <c r="F98" s="190"/>
      <c r="G98" s="190"/>
      <c r="H98" s="190"/>
      <c r="I98" s="190"/>
      <c r="J98" s="190"/>
      <c r="K98" s="186"/>
      <c r="L98" s="186"/>
    </row>
    <row r="99" spans="1:12" x14ac:dyDescent="0.35">
      <c r="A99" s="171" t="s">
        <v>73</v>
      </c>
      <c r="B99" s="171"/>
      <c r="C99" s="171"/>
      <c r="D99" s="171"/>
      <c r="E99" s="171"/>
      <c r="F99" s="171"/>
      <c r="G99" s="171"/>
      <c r="H99" s="171"/>
      <c r="I99" s="171"/>
      <c r="J99" s="171"/>
      <c r="K99" s="171"/>
      <c r="L99" s="171"/>
    </row>
    <row r="100" spans="1:12" x14ac:dyDescent="0.35">
      <c r="A100" s="171" t="s">
        <v>95</v>
      </c>
      <c r="B100" s="171"/>
      <c r="C100" s="171"/>
      <c r="D100" s="171"/>
      <c r="E100" s="171"/>
      <c r="F100" s="171"/>
      <c r="G100" s="171"/>
      <c r="H100" s="171"/>
      <c r="I100" s="171"/>
      <c r="J100" s="171"/>
      <c r="K100" s="186"/>
      <c r="L100" s="186"/>
    </row>
    <row r="101" spans="1:12" x14ac:dyDescent="0.3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</row>
    <row r="102" spans="1:12" x14ac:dyDescent="0.35">
      <c r="A102" s="33"/>
    </row>
    <row r="103" spans="1:12" x14ac:dyDescent="0.35">
      <c r="A103" s="195" t="s">
        <v>97</v>
      </c>
      <c r="B103" s="195"/>
      <c r="C103" s="196"/>
      <c r="D103" s="196"/>
      <c r="E103" s="196"/>
      <c r="F103" s="75"/>
    </row>
    <row r="104" spans="1:12" x14ac:dyDescent="0.35">
      <c r="A104" s="196"/>
      <c r="B104" s="196"/>
      <c r="C104" s="196"/>
      <c r="D104" s="196"/>
      <c r="E104" s="196"/>
      <c r="F104" s="75"/>
    </row>
    <row r="105" spans="1:12" x14ac:dyDescent="0.35">
      <c r="A105" s="183" t="s">
        <v>48</v>
      </c>
      <c r="B105" s="183"/>
      <c r="F105" s="75"/>
    </row>
    <row r="106" spans="1:12" ht="15" thickBot="1" x14ac:dyDescent="0.4">
      <c r="F106" s="54"/>
    </row>
    <row r="107" spans="1:12" ht="15" thickBot="1" x14ac:dyDescent="0.4">
      <c r="A107" s="187" t="s">
        <v>74</v>
      </c>
      <c r="B107" s="188"/>
      <c r="C107" s="188"/>
      <c r="D107" s="188"/>
      <c r="E107" s="189"/>
      <c r="F107" s="54"/>
    </row>
    <row r="108" spans="1:12" ht="15" thickBot="1" x14ac:dyDescent="0.4">
      <c r="A108" s="57" t="s">
        <v>49</v>
      </c>
      <c r="B108" s="187" t="s">
        <v>60</v>
      </c>
      <c r="C108" s="191"/>
      <c r="D108" s="192" t="s">
        <v>61</v>
      </c>
      <c r="E108" s="193"/>
      <c r="F108" s="54"/>
    </row>
    <row r="109" spans="1:12" ht="15" thickBot="1" x14ac:dyDescent="0.4">
      <c r="A109" s="58"/>
      <c r="B109" s="59" t="s">
        <v>62</v>
      </c>
      <c r="C109" s="59" t="s">
        <v>63</v>
      </c>
      <c r="D109" s="59" t="s">
        <v>62</v>
      </c>
      <c r="E109" s="59" t="s">
        <v>63</v>
      </c>
      <c r="F109" s="54"/>
    </row>
    <row r="110" spans="1:12" ht="15" thickBot="1" x14ac:dyDescent="0.4">
      <c r="A110" s="58" t="s">
        <v>53</v>
      </c>
      <c r="B110" s="53">
        <v>575</v>
      </c>
      <c r="C110" s="53">
        <v>375</v>
      </c>
      <c r="D110" s="53">
        <v>1125</v>
      </c>
      <c r="E110" s="53">
        <v>800</v>
      </c>
      <c r="F110" s="54"/>
    </row>
    <row r="111" spans="1:12" ht="15" thickBot="1" x14ac:dyDescent="0.4">
      <c r="A111" s="58" t="s">
        <v>54</v>
      </c>
      <c r="B111" s="53">
        <v>900</v>
      </c>
      <c r="C111" s="53">
        <v>675</v>
      </c>
      <c r="D111" s="53">
        <v>1800</v>
      </c>
      <c r="E111" s="53">
        <v>1300</v>
      </c>
      <c r="F111" s="54"/>
    </row>
    <row r="112" spans="1:12" ht="15" thickBot="1" x14ac:dyDescent="0.4">
      <c r="A112" s="58" t="s">
        <v>55</v>
      </c>
      <c r="B112" s="53">
        <v>1175</v>
      </c>
      <c r="C112" s="53">
        <v>850</v>
      </c>
      <c r="D112" s="53">
        <v>2550</v>
      </c>
      <c r="E112" s="53">
        <v>1900</v>
      </c>
      <c r="F112" s="54"/>
    </row>
    <row r="113" spans="1:6" ht="15" thickBot="1" x14ac:dyDescent="0.4">
      <c r="A113" s="58" t="s">
        <v>56</v>
      </c>
      <c r="B113" s="53">
        <v>1550</v>
      </c>
      <c r="C113" s="53">
        <v>1100</v>
      </c>
      <c r="D113" s="53">
        <v>3375</v>
      </c>
      <c r="E113" s="53">
        <v>2375</v>
      </c>
      <c r="F113" s="54"/>
    </row>
    <row r="114" spans="1:6" ht="15" thickBot="1" x14ac:dyDescent="0.4">
      <c r="A114" s="58" t="s">
        <v>57</v>
      </c>
      <c r="B114" s="53">
        <v>1775</v>
      </c>
      <c r="C114" s="53">
        <v>1250</v>
      </c>
      <c r="D114" s="53">
        <v>4150</v>
      </c>
      <c r="E114" s="53">
        <v>2775</v>
      </c>
      <c r="F114" s="54"/>
    </row>
    <row r="115" spans="1:6" x14ac:dyDescent="0.35">
      <c r="F115" s="54"/>
    </row>
    <row r="116" spans="1:6" ht="13.5" customHeight="1" x14ac:dyDescent="0.35">
      <c r="A116" s="183" t="s">
        <v>58</v>
      </c>
      <c r="B116" s="184"/>
      <c r="C116" s="186"/>
      <c r="D116" s="186"/>
      <c r="E116" s="186"/>
      <c r="F116" s="54"/>
    </row>
    <row r="117" spans="1:6" ht="15" hidden="1" customHeight="1" x14ac:dyDescent="0.35">
      <c r="A117" s="184"/>
      <c r="B117" s="184"/>
      <c r="C117" s="186"/>
      <c r="D117" s="186"/>
      <c r="E117" s="186"/>
      <c r="F117" s="194"/>
    </row>
    <row r="118" spans="1:6" x14ac:dyDescent="0.35">
      <c r="A118" s="184"/>
      <c r="B118" s="184"/>
      <c r="C118" s="186"/>
      <c r="D118" s="186"/>
      <c r="E118" s="186"/>
      <c r="F118" s="194"/>
    </row>
    <row r="119" spans="1:6" ht="15" thickBot="1" x14ac:dyDescent="0.4">
      <c r="F119" s="194"/>
    </row>
    <row r="120" spans="1:6" ht="15" thickBot="1" x14ac:dyDescent="0.4">
      <c r="A120" s="60"/>
      <c r="B120" s="187" t="s">
        <v>74</v>
      </c>
      <c r="C120" s="188"/>
      <c r="D120" s="188"/>
      <c r="E120" s="189"/>
      <c r="F120" s="54"/>
    </row>
    <row r="121" spans="1:6" ht="15" thickBot="1" x14ac:dyDescent="0.4">
      <c r="A121" s="37"/>
      <c r="B121" s="187" t="s">
        <v>60</v>
      </c>
      <c r="C121" s="189"/>
      <c r="D121" s="187" t="s">
        <v>61</v>
      </c>
      <c r="E121" s="189"/>
      <c r="F121" s="54"/>
    </row>
    <row r="122" spans="1:6" ht="15" thickBot="1" x14ac:dyDescent="0.4">
      <c r="A122" s="58" t="s">
        <v>64</v>
      </c>
      <c r="B122" s="53">
        <v>67</v>
      </c>
      <c r="C122" s="32"/>
      <c r="D122" s="53">
        <v>134</v>
      </c>
      <c r="E122" s="32"/>
      <c r="F122" s="54"/>
    </row>
    <row r="123" spans="1:6" ht="15" thickBot="1" x14ac:dyDescent="0.4">
      <c r="A123" s="58" t="s">
        <v>65</v>
      </c>
      <c r="B123" s="53">
        <v>202</v>
      </c>
      <c r="C123" s="32"/>
      <c r="D123" s="53">
        <v>403</v>
      </c>
      <c r="E123" s="32"/>
      <c r="F123" s="54"/>
    </row>
    <row r="124" spans="1:6" x14ac:dyDescent="0.35">
      <c r="F124" s="54"/>
    </row>
    <row r="125" spans="1:6" x14ac:dyDescent="0.35">
      <c r="A125" s="44" t="s">
        <v>98</v>
      </c>
      <c r="B125" s="44"/>
      <c r="C125" s="44"/>
      <c r="D125" s="44"/>
      <c r="E125" s="44"/>
      <c r="F125" s="54"/>
    </row>
    <row r="126" spans="1:6" x14ac:dyDescent="0.35">
      <c r="A126" s="31"/>
      <c r="B126" s="31"/>
      <c r="C126" s="31"/>
      <c r="D126" s="31"/>
      <c r="E126" s="31"/>
      <c r="F126" s="44"/>
    </row>
    <row r="127" spans="1:6" x14ac:dyDescent="0.35">
      <c r="A127" s="219" t="s">
        <v>99</v>
      </c>
      <c r="B127" s="194"/>
      <c r="C127" s="194"/>
      <c r="D127" s="194"/>
      <c r="E127" s="194"/>
      <c r="F127" s="194"/>
    </row>
    <row r="128" spans="1:6" ht="18.75" customHeight="1" x14ac:dyDescent="0.35">
      <c r="A128" s="194"/>
      <c r="B128" s="194"/>
      <c r="C128" s="194"/>
      <c r="D128" s="194"/>
      <c r="E128" s="194"/>
      <c r="F128" s="194"/>
    </row>
    <row r="129" spans="1:7" x14ac:dyDescent="0.35">
      <c r="A129" s="74"/>
      <c r="B129" s="74"/>
      <c r="C129" s="74"/>
      <c r="D129" s="74"/>
      <c r="E129" s="74"/>
      <c r="F129" s="73"/>
    </row>
    <row r="130" spans="1:7" x14ac:dyDescent="0.35">
      <c r="A130" s="74"/>
      <c r="B130" s="74"/>
      <c r="C130" s="74"/>
      <c r="D130" s="74"/>
      <c r="E130" s="74"/>
      <c r="F130" s="74"/>
    </row>
    <row r="131" spans="1:7" ht="15" x14ac:dyDescent="0.35">
      <c r="A131" s="61" t="s">
        <v>110</v>
      </c>
      <c r="B131" s="56"/>
      <c r="C131" s="56"/>
      <c r="D131" s="56"/>
      <c r="E131" s="56"/>
      <c r="F131" s="74"/>
    </row>
    <row r="132" spans="1:7" ht="15.5" x14ac:dyDescent="0.35">
      <c r="A132" s="71"/>
      <c r="B132" s="71"/>
      <c r="C132" s="71"/>
      <c r="D132" s="71"/>
      <c r="E132" s="71"/>
      <c r="F132" s="56"/>
    </row>
    <row r="133" spans="1:7" ht="16" thickBot="1" x14ac:dyDescent="0.4">
      <c r="A133" s="61" t="s">
        <v>75</v>
      </c>
      <c r="B133" s="61"/>
      <c r="C133" s="61"/>
      <c r="D133" s="61"/>
      <c r="E133" s="61"/>
      <c r="F133" s="71"/>
    </row>
    <row r="134" spans="1:7" ht="15" thickBot="1" x14ac:dyDescent="0.4">
      <c r="A134" s="62" t="s">
        <v>76</v>
      </c>
      <c r="B134" s="180" t="s">
        <v>77</v>
      </c>
      <c r="C134" s="181"/>
      <c r="D134" s="180" t="s">
        <v>78</v>
      </c>
      <c r="E134" s="181"/>
      <c r="F134" s="61"/>
    </row>
    <row r="135" spans="1:7" ht="15" thickBot="1" x14ac:dyDescent="0.4">
      <c r="A135" s="63"/>
      <c r="B135" s="64" t="s">
        <v>62</v>
      </c>
      <c r="C135" s="64" t="s">
        <v>63</v>
      </c>
      <c r="D135" s="64" t="s">
        <v>62</v>
      </c>
      <c r="E135" s="64" t="s">
        <v>63</v>
      </c>
    </row>
    <row r="136" spans="1:7" ht="15" thickBot="1" x14ac:dyDescent="0.4">
      <c r="A136" s="65" t="s">
        <v>53</v>
      </c>
      <c r="B136" s="66">
        <v>850</v>
      </c>
      <c r="C136" s="66">
        <v>525</v>
      </c>
      <c r="D136" s="66">
        <v>1175</v>
      </c>
      <c r="E136" s="66">
        <v>675</v>
      </c>
    </row>
    <row r="137" spans="1:7" ht="15" thickBot="1" x14ac:dyDescent="0.4">
      <c r="A137" s="65" t="s">
        <v>54</v>
      </c>
      <c r="B137" s="66">
        <v>1250</v>
      </c>
      <c r="C137" s="66">
        <v>1075</v>
      </c>
      <c r="D137" s="66">
        <v>1950</v>
      </c>
      <c r="E137" s="66">
        <v>1500</v>
      </c>
    </row>
    <row r="138" spans="1:7" ht="15" thickBot="1" x14ac:dyDescent="0.4">
      <c r="A138" s="65" t="s">
        <v>55</v>
      </c>
      <c r="B138" s="66">
        <v>1750</v>
      </c>
      <c r="C138" s="66">
        <v>1425</v>
      </c>
      <c r="D138" s="66">
        <v>2750</v>
      </c>
      <c r="E138" s="66">
        <v>2125</v>
      </c>
    </row>
    <row r="139" spans="1:7" ht="15" thickBot="1" x14ac:dyDescent="0.4">
      <c r="A139" s="65" t="s">
        <v>56</v>
      </c>
      <c r="B139" s="66">
        <v>2375</v>
      </c>
      <c r="C139" s="66">
        <v>1925</v>
      </c>
      <c r="D139" s="66">
        <v>3750</v>
      </c>
      <c r="E139" s="66">
        <v>2925</v>
      </c>
    </row>
    <row r="140" spans="1:7" ht="15" thickBot="1" x14ac:dyDescent="0.4">
      <c r="A140" s="65" t="s">
        <v>79</v>
      </c>
      <c r="B140" s="66">
        <v>2975</v>
      </c>
      <c r="C140" s="66">
        <v>2375</v>
      </c>
      <c r="D140" s="66">
        <v>4875</v>
      </c>
      <c r="E140" s="66">
        <v>3700</v>
      </c>
    </row>
    <row r="141" spans="1:7" ht="15.5" x14ac:dyDescent="0.35">
      <c r="A141" s="79" t="s">
        <v>100</v>
      </c>
      <c r="B141" s="71"/>
      <c r="C141" s="71"/>
      <c r="D141" s="71"/>
      <c r="E141" s="71"/>
    </row>
    <row r="142" spans="1:7" ht="51" customHeight="1" x14ac:dyDescent="0.35">
      <c r="A142" s="182" t="s">
        <v>80</v>
      </c>
      <c r="B142" s="175"/>
      <c r="C142" s="175"/>
      <c r="D142" s="175"/>
      <c r="E142" s="175"/>
      <c r="F142" s="175"/>
      <c r="G142" s="175"/>
    </row>
    <row r="143" spans="1:7" ht="21" customHeight="1" x14ac:dyDescent="0.35">
      <c r="A143" s="71"/>
      <c r="B143" s="71"/>
      <c r="C143" s="71"/>
      <c r="D143" s="71"/>
      <c r="E143" s="71"/>
      <c r="F143" s="72"/>
    </row>
    <row r="144" spans="1:7" ht="15.5" x14ac:dyDescent="0.35">
      <c r="A144" s="71"/>
      <c r="B144" s="71"/>
      <c r="C144" s="71"/>
      <c r="D144" s="71"/>
      <c r="E144" s="71"/>
      <c r="F144" s="71"/>
    </row>
    <row r="145" spans="1:6" ht="16" thickBot="1" x14ac:dyDescent="0.4">
      <c r="A145" s="61" t="s">
        <v>81</v>
      </c>
      <c r="B145" s="61"/>
      <c r="C145" s="61"/>
      <c r="D145" s="61"/>
      <c r="E145" s="61"/>
      <c r="F145" s="71"/>
    </row>
    <row r="146" spans="1:6" ht="38" thickBot="1" x14ac:dyDescent="0.4">
      <c r="A146" s="62" t="s">
        <v>82</v>
      </c>
      <c r="B146" s="67" t="s">
        <v>77</v>
      </c>
      <c r="C146" s="67" t="s">
        <v>78</v>
      </c>
      <c r="D146" s="68"/>
      <c r="E146" s="68"/>
      <c r="F146" s="61"/>
    </row>
    <row r="147" spans="1:6" ht="15" thickBot="1" x14ac:dyDescent="0.4">
      <c r="A147" s="63" t="s">
        <v>83</v>
      </c>
      <c r="B147" s="69">
        <v>222</v>
      </c>
      <c r="C147" s="69">
        <v>444</v>
      </c>
      <c r="D147" s="68"/>
      <c r="E147" s="68"/>
      <c r="F147" s="68"/>
    </row>
    <row r="148" spans="1:6" ht="25.5" thickBot="1" x14ac:dyDescent="0.4">
      <c r="A148" s="63" t="s">
        <v>84</v>
      </c>
      <c r="B148" s="69">
        <v>74</v>
      </c>
      <c r="C148" s="69">
        <v>148</v>
      </c>
      <c r="D148" s="68"/>
      <c r="E148" s="68"/>
      <c r="F148" s="68"/>
    </row>
    <row r="149" spans="1:6" ht="15.5" x14ac:dyDescent="0.35">
      <c r="A149" s="71"/>
      <c r="B149" s="71"/>
      <c r="C149" s="71"/>
      <c r="D149" s="71"/>
      <c r="E149" s="71"/>
      <c r="F149" s="68"/>
    </row>
    <row r="150" spans="1:6" ht="15.5" x14ac:dyDescent="0.35">
      <c r="A150" s="71"/>
      <c r="B150" s="71"/>
      <c r="C150" s="71"/>
      <c r="D150" s="71"/>
      <c r="E150" s="71"/>
      <c r="F150" s="68"/>
    </row>
    <row r="151" spans="1:6" ht="15.5" x14ac:dyDescent="0.35">
      <c r="A151" s="61" t="s">
        <v>107</v>
      </c>
      <c r="B151" s="71"/>
      <c r="C151" s="71"/>
      <c r="D151" s="71"/>
      <c r="E151" s="71"/>
      <c r="F151" s="68"/>
    </row>
    <row r="152" spans="1:6" ht="15.5" x14ac:dyDescent="0.35">
      <c r="A152" s="71"/>
      <c r="B152" s="71"/>
      <c r="C152" s="71"/>
      <c r="D152" s="71"/>
      <c r="E152" s="71"/>
      <c r="F152" s="68"/>
    </row>
    <row r="153" spans="1:6" ht="16" thickBot="1" x14ac:dyDescent="0.4">
      <c r="A153" s="61" t="s">
        <v>75</v>
      </c>
      <c r="B153" s="71"/>
      <c r="C153" s="71"/>
      <c r="D153" s="71"/>
      <c r="E153" s="71"/>
      <c r="F153" s="68"/>
    </row>
    <row r="154" spans="1:6" ht="15" thickBot="1" x14ac:dyDescent="0.4">
      <c r="A154" s="62" t="s">
        <v>76</v>
      </c>
      <c r="B154" s="180" t="s">
        <v>77</v>
      </c>
      <c r="C154" s="181"/>
      <c r="D154" s="180" t="s">
        <v>78</v>
      </c>
      <c r="E154" s="181"/>
      <c r="F154" s="68"/>
    </row>
    <row r="155" spans="1:6" ht="15" thickBot="1" x14ac:dyDescent="0.4">
      <c r="A155" s="63"/>
      <c r="B155" s="64" t="s">
        <v>62</v>
      </c>
      <c r="C155" s="64" t="s">
        <v>63</v>
      </c>
      <c r="D155" s="64" t="s">
        <v>62</v>
      </c>
      <c r="E155" s="64" t="s">
        <v>63</v>
      </c>
      <c r="F155" s="68"/>
    </row>
    <row r="156" spans="1:6" ht="15" thickBot="1" x14ac:dyDescent="0.4">
      <c r="A156" s="65" t="s">
        <v>53</v>
      </c>
      <c r="B156" s="66">
        <v>400</v>
      </c>
      <c r="C156" s="66">
        <v>300</v>
      </c>
      <c r="D156" s="66">
        <v>1000</v>
      </c>
      <c r="E156" s="66">
        <v>650</v>
      </c>
      <c r="F156" s="68"/>
    </row>
    <row r="157" spans="1:6" ht="15" thickBot="1" x14ac:dyDescent="0.4">
      <c r="A157" s="65" t="s">
        <v>54</v>
      </c>
      <c r="B157" s="66">
        <v>725</v>
      </c>
      <c r="C157" s="66">
        <v>550</v>
      </c>
      <c r="D157" s="66">
        <v>1750</v>
      </c>
      <c r="E157" s="66">
        <v>1250</v>
      </c>
      <c r="F157" s="68"/>
    </row>
    <row r="158" spans="1:6" ht="15" thickBot="1" x14ac:dyDescent="0.4">
      <c r="A158" s="65" t="s">
        <v>55</v>
      </c>
      <c r="B158" s="66">
        <v>1075</v>
      </c>
      <c r="C158" s="66">
        <v>850</v>
      </c>
      <c r="D158" s="66">
        <v>2550</v>
      </c>
      <c r="E158" s="66">
        <v>1925</v>
      </c>
      <c r="F158" s="68"/>
    </row>
    <row r="159" spans="1:6" ht="15" thickBot="1" x14ac:dyDescent="0.4">
      <c r="A159" s="65" t="s">
        <v>56</v>
      </c>
      <c r="B159" s="66">
        <v>1450</v>
      </c>
      <c r="C159" s="66">
        <v>1150</v>
      </c>
      <c r="D159" s="66">
        <v>3450</v>
      </c>
      <c r="E159" s="66">
        <v>2700</v>
      </c>
      <c r="F159" s="68"/>
    </row>
    <row r="160" spans="1:6" ht="15" thickBot="1" x14ac:dyDescent="0.4">
      <c r="A160" s="65" t="s">
        <v>79</v>
      </c>
      <c r="B160" s="66">
        <v>2175</v>
      </c>
      <c r="C160" s="66">
        <v>1450</v>
      </c>
      <c r="D160" s="66">
        <v>4975</v>
      </c>
      <c r="E160" s="66">
        <v>3350</v>
      </c>
      <c r="F160" s="68"/>
    </row>
    <row r="161" spans="1:7" x14ac:dyDescent="0.35">
      <c r="A161" s="79" t="s">
        <v>104</v>
      </c>
      <c r="B161" s="85"/>
      <c r="C161" s="85"/>
      <c r="D161" s="85"/>
      <c r="E161" s="85"/>
      <c r="F161" s="68"/>
    </row>
    <row r="162" spans="1:7" ht="48" customHeight="1" x14ac:dyDescent="0.35">
      <c r="A162" s="182" t="s">
        <v>105</v>
      </c>
      <c r="B162" s="175"/>
      <c r="C162" s="175"/>
      <c r="D162" s="175"/>
      <c r="E162" s="175"/>
      <c r="F162" s="175"/>
      <c r="G162" s="175"/>
    </row>
    <row r="163" spans="1:7" x14ac:dyDescent="0.35">
      <c r="A163" s="72"/>
      <c r="B163" s="85"/>
      <c r="C163" s="85"/>
      <c r="D163" s="85"/>
      <c r="E163" s="85"/>
      <c r="F163" s="68"/>
    </row>
    <row r="164" spans="1:7" x14ac:dyDescent="0.35">
      <c r="A164" s="72"/>
      <c r="B164" s="85"/>
      <c r="C164" s="85"/>
      <c r="D164" s="85"/>
      <c r="E164" s="85"/>
      <c r="F164" s="68"/>
    </row>
    <row r="165" spans="1:7" ht="15" thickBot="1" x14ac:dyDescent="0.4">
      <c r="A165" s="61" t="s">
        <v>81</v>
      </c>
      <c r="B165" s="85"/>
      <c r="C165" s="85"/>
      <c r="D165" s="85"/>
      <c r="E165" s="85"/>
      <c r="F165" s="68"/>
    </row>
    <row r="166" spans="1:7" ht="38" thickBot="1" x14ac:dyDescent="0.4">
      <c r="A166" s="62" t="s">
        <v>82</v>
      </c>
      <c r="B166" s="67" t="s">
        <v>77</v>
      </c>
      <c r="C166" s="67" t="s">
        <v>78</v>
      </c>
      <c r="D166" s="85"/>
      <c r="E166" s="85"/>
      <c r="F166" s="68"/>
    </row>
    <row r="167" spans="1:7" ht="15" thickBot="1" x14ac:dyDescent="0.4">
      <c r="A167" s="63" t="s">
        <v>83</v>
      </c>
      <c r="B167" s="69">
        <v>177</v>
      </c>
      <c r="C167" s="69">
        <v>444</v>
      </c>
      <c r="D167" s="85"/>
      <c r="E167" s="85"/>
      <c r="F167" s="68"/>
    </row>
    <row r="168" spans="1:7" ht="25.5" thickBot="1" x14ac:dyDescent="0.4">
      <c r="A168" s="63" t="s">
        <v>84</v>
      </c>
      <c r="B168" s="69">
        <v>59</v>
      </c>
      <c r="C168" s="69">
        <v>148</v>
      </c>
      <c r="D168" s="85"/>
      <c r="E168" s="85"/>
      <c r="F168" s="68"/>
    </row>
    <row r="169" spans="1:7" x14ac:dyDescent="0.35">
      <c r="A169" s="72"/>
      <c r="B169" s="85"/>
      <c r="C169" s="85"/>
      <c r="D169" s="85"/>
      <c r="E169" s="85"/>
      <c r="F169" s="68"/>
    </row>
    <row r="170" spans="1:7" ht="15.5" x14ac:dyDescent="0.35">
      <c r="A170" s="31"/>
      <c r="B170" s="31"/>
      <c r="C170" s="31"/>
      <c r="D170" s="31"/>
      <c r="E170" s="31"/>
      <c r="F170" s="71"/>
    </row>
    <row r="171" spans="1:7" ht="15.5" x14ac:dyDescent="0.35">
      <c r="A171" s="31"/>
      <c r="B171" s="31"/>
      <c r="C171" s="31"/>
      <c r="D171" s="31"/>
      <c r="E171" s="31"/>
      <c r="F171" s="71"/>
    </row>
    <row r="172" spans="1:7" ht="15.5" x14ac:dyDescent="0.35">
      <c r="A172" s="61" t="s">
        <v>113</v>
      </c>
      <c r="B172" s="71"/>
      <c r="C172" s="71"/>
      <c r="D172" s="71"/>
      <c r="E172" s="71"/>
      <c r="F172" s="68"/>
    </row>
    <row r="173" spans="1:7" ht="15.5" x14ac:dyDescent="0.35">
      <c r="A173" s="71"/>
      <c r="B173" s="71"/>
      <c r="C173" s="71"/>
      <c r="D173" s="71"/>
      <c r="E173" s="71"/>
      <c r="F173" s="68"/>
    </row>
    <row r="174" spans="1:7" ht="16" thickBot="1" x14ac:dyDescent="0.4">
      <c r="A174" s="61" t="s">
        <v>75</v>
      </c>
      <c r="B174" s="71"/>
      <c r="C174" s="71"/>
      <c r="D174" s="71"/>
      <c r="E174" s="71"/>
      <c r="F174" s="68"/>
    </row>
    <row r="175" spans="1:7" ht="15" thickBot="1" x14ac:dyDescent="0.4">
      <c r="A175" s="62" t="s">
        <v>76</v>
      </c>
      <c r="B175" s="180" t="s">
        <v>77</v>
      </c>
      <c r="C175" s="181"/>
      <c r="D175" s="180" t="s">
        <v>78</v>
      </c>
      <c r="E175" s="181"/>
      <c r="F175" s="68"/>
    </row>
    <row r="176" spans="1:7" ht="15" thickBot="1" x14ac:dyDescent="0.4">
      <c r="A176" s="63"/>
      <c r="B176" s="64" t="s">
        <v>62</v>
      </c>
      <c r="C176" s="64" t="s">
        <v>63</v>
      </c>
      <c r="D176" s="64" t="s">
        <v>62</v>
      </c>
      <c r="E176" s="64" t="s">
        <v>63</v>
      </c>
      <c r="F176" s="68"/>
    </row>
    <row r="177" spans="1:7" ht="15" thickBot="1" x14ac:dyDescent="0.4">
      <c r="A177" s="65" t="s">
        <v>53</v>
      </c>
      <c r="B177" s="66">
        <v>400</v>
      </c>
      <c r="C177" s="66">
        <v>275</v>
      </c>
      <c r="D177" s="66">
        <v>1050</v>
      </c>
      <c r="E177" s="66">
        <v>700</v>
      </c>
      <c r="F177" s="68"/>
    </row>
    <row r="178" spans="1:7" ht="15" thickBot="1" x14ac:dyDescent="0.4">
      <c r="A178" s="65" t="s">
        <v>54</v>
      </c>
      <c r="B178" s="66">
        <v>650</v>
      </c>
      <c r="C178" s="66">
        <v>475</v>
      </c>
      <c r="D178" s="66">
        <v>1775</v>
      </c>
      <c r="E178" s="66">
        <v>1225</v>
      </c>
      <c r="F178" s="68"/>
    </row>
    <row r="179" spans="1:7" ht="15" thickBot="1" x14ac:dyDescent="0.4">
      <c r="A179" s="65" t="s">
        <v>55</v>
      </c>
      <c r="B179" s="66">
        <v>925</v>
      </c>
      <c r="C179" s="66">
        <v>725</v>
      </c>
      <c r="D179" s="66">
        <v>2775</v>
      </c>
      <c r="E179" s="66">
        <v>1900</v>
      </c>
      <c r="F179" s="68"/>
    </row>
    <row r="180" spans="1:7" ht="15" thickBot="1" x14ac:dyDescent="0.4">
      <c r="A180" s="65" t="s">
        <v>56</v>
      </c>
      <c r="B180" s="66">
        <v>1050</v>
      </c>
      <c r="C180" s="66">
        <v>925</v>
      </c>
      <c r="D180" s="66">
        <v>3300</v>
      </c>
      <c r="E180" s="66">
        <v>2475</v>
      </c>
      <c r="F180" s="68"/>
    </row>
    <row r="181" spans="1:7" ht="15" thickBot="1" x14ac:dyDescent="0.4">
      <c r="A181" s="65" t="s">
        <v>79</v>
      </c>
      <c r="B181" s="66">
        <v>1350</v>
      </c>
      <c r="C181" s="66">
        <v>1075</v>
      </c>
      <c r="D181" s="66">
        <v>4600</v>
      </c>
      <c r="E181" s="66">
        <v>3100</v>
      </c>
      <c r="F181" s="68"/>
    </row>
    <row r="182" spans="1:7" x14ac:dyDescent="0.35">
      <c r="A182" s="79" t="s">
        <v>108</v>
      </c>
      <c r="B182" s="85"/>
      <c r="C182" s="85"/>
      <c r="D182" s="85"/>
      <c r="E182" s="85"/>
      <c r="F182" s="68"/>
    </row>
    <row r="183" spans="1:7" ht="41.25" customHeight="1" x14ac:dyDescent="0.35">
      <c r="A183" s="182" t="s">
        <v>105</v>
      </c>
      <c r="B183" s="175"/>
      <c r="C183" s="175"/>
      <c r="D183" s="175"/>
      <c r="E183" s="175"/>
      <c r="F183" s="175"/>
      <c r="G183" s="175"/>
    </row>
    <row r="184" spans="1:7" x14ac:dyDescent="0.35">
      <c r="A184" s="72"/>
      <c r="B184" s="85"/>
      <c r="C184" s="85"/>
      <c r="D184" s="85"/>
      <c r="E184" s="85"/>
      <c r="F184" s="68"/>
    </row>
    <row r="185" spans="1:7" x14ac:dyDescent="0.35">
      <c r="A185" s="72"/>
      <c r="B185" s="85"/>
      <c r="C185" s="85"/>
      <c r="D185" s="85"/>
      <c r="E185" s="85"/>
      <c r="F185" s="68"/>
    </row>
    <row r="186" spans="1:7" ht="15" thickBot="1" x14ac:dyDescent="0.4">
      <c r="A186" s="61" t="s">
        <v>81</v>
      </c>
      <c r="B186" s="85"/>
      <c r="C186" s="85"/>
      <c r="D186" s="85"/>
      <c r="E186" s="85"/>
      <c r="F186" s="68"/>
    </row>
    <row r="187" spans="1:7" ht="38" thickBot="1" x14ac:dyDescent="0.4">
      <c r="A187" s="62" t="s">
        <v>82</v>
      </c>
      <c r="B187" s="67" t="s">
        <v>77</v>
      </c>
      <c r="C187" s="67" t="s">
        <v>78</v>
      </c>
      <c r="D187" s="85"/>
      <c r="E187" s="85"/>
      <c r="F187" s="68"/>
    </row>
    <row r="188" spans="1:7" ht="15" thickBot="1" x14ac:dyDescent="0.4">
      <c r="A188" s="63" t="s">
        <v>83</v>
      </c>
      <c r="B188" s="69">
        <v>177</v>
      </c>
      <c r="C188" s="69">
        <v>444</v>
      </c>
      <c r="D188" s="85"/>
      <c r="E188" s="85"/>
      <c r="F188" s="68"/>
    </row>
    <row r="189" spans="1:7" ht="25.5" thickBot="1" x14ac:dyDescent="0.4">
      <c r="A189" s="63" t="s">
        <v>84</v>
      </c>
      <c r="B189" s="69">
        <v>59</v>
      </c>
      <c r="C189" s="69">
        <v>148</v>
      </c>
      <c r="D189" s="85"/>
      <c r="E189" s="85"/>
      <c r="F189" s="68"/>
    </row>
    <row r="190" spans="1:7" x14ac:dyDescent="0.35">
      <c r="A190" s="72"/>
      <c r="B190" s="85"/>
      <c r="C190" s="85"/>
      <c r="D190" s="85"/>
      <c r="E190" s="85"/>
      <c r="F190" s="68"/>
    </row>
    <row r="191" spans="1:7" ht="15.5" x14ac:dyDescent="0.35">
      <c r="A191" s="61" t="s">
        <v>119</v>
      </c>
      <c r="B191" s="71"/>
      <c r="C191" s="71"/>
      <c r="D191" s="71"/>
      <c r="E191" s="71"/>
      <c r="F191" s="68"/>
    </row>
    <row r="192" spans="1:7" ht="15.5" x14ac:dyDescent="0.35">
      <c r="A192" s="71"/>
      <c r="B192" s="71"/>
      <c r="C192" s="71"/>
      <c r="D192" s="71"/>
      <c r="E192" s="71"/>
      <c r="F192" s="68"/>
    </row>
    <row r="193" spans="1:7" ht="16" thickBot="1" x14ac:dyDescent="0.4">
      <c r="A193" s="61" t="s">
        <v>75</v>
      </c>
      <c r="B193" s="71"/>
      <c r="C193" s="71"/>
      <c r="D193" s="71"/>
      <c r="E193" s="71"/>
      <c r="F193" s="68"/>
    </row>
    <row r="194" spans="1:7" ht="15" thickBot="1" x14ac:dyDescent="0.4">
      <c r="A194" s="62" t="s">
        <v>76</v>
      </c>
      <c r="B194" s="180" t="s">
        <v>77</v>
      </c>
      <c r="C194" s="181"/>
      <c r="D194" s="180" t="s">
        <v>78</v>
      </c>
      <c r="E194" s="181"/>
      <c r="F194" s="68"/>
    </row>
    <row r="195" spans="1:7" ht="15" thickBot="1" x14ac:dyDescent="0.4">
      <c r="A195" s="63"/>
      <c r="B195" s="64" t="s">
        <v>62</v>
      </c>
      <c r="C195" s="64" t="s">
        <v>63</v>
      </c>
      <c r="D195" s="64" t="s">
        <v>62</v>
      </c>
      <c r="E195" s="64" t="s">
        <v>63</v>
      </c>
      <c r="F195" s="68"/>
    </row>
    <row r="196" spans="1:7" ht="15" thickBot="1" x14ac:dyDescent="0.4">
      <c r="A196" s="65" t="s">
        <v>53</v>
      </c>
      <c r="B196" s="66">
        <v>350</v>
      </c>
      <c r="C196" s="66">
        <v>225</v>
      </c>
      <c r="D196" s="66">
        <v>1150</v>
      </c>
      <c r="E196" s="66">
        <v>675</v>
      </c>
      <c r="F196" s="68"/>
    </row>
    <row r="197" spans="1:7" ht="15" thickBot="1" x14ac:dyDescent="0.4">
      <c r="A197" s="65" t="s">
        <v>54</v>
      </c>
      <c r="B197" s="66">
        <v>575</v>
      </c>
      <c r="C197" s="66">
        <v>425</v>
      </c>
      <c r="D197" s="66">
        <v>1850</v>
      </c>
      <c r="E197" s="66">
        <v>1300</v>
      </c>
      <c r="F197" s="68"/>
    </row>
    <row r="198" spans="1:7" ht="15" thickBot="1" x14ac:dyDescent="0.4">
      <c r="A198" s="65" t="s">
        <v>55</v>
      </c>
      <c r="B198" s="66">
        <v>850</v>
      </c>
      <c r="C198" s="66">
        <v>625</v>
      </c>
      <c r="D198" s="66">
        <v>2650</v>
      </c>
      <c r="E198" s="66">
        <v>1950</v>
      </c>
      <c r="F198" s="68"/>
    </row>
    <row r="199" spans="1:7" ht="15" thickBot="1" x14ac:dyDescent="0.4">
      <c r="A199" s="65" t="s">
        <v>56</v>
      </c>
      <c r="B199" s="66">
        <v>1075</v>
      </c>
      <c r="C199" s="66">
        <v>775</v>
      </c>
      <c r="D199" s="66">
        <v>3350</v>
      </c>
      <c r="E199" s="66">
        <v>2525</v>
      </c>
      <c r="F199" s="68"/>
    </row>
    <row r="200" spans="1:7" ht="15" thickBot="1" x14ac:dyDescent="0.4">
      <c r="A200" s="65" t="s">
        <v>79</v>
      </c>
      <c r="B200" s="66">
        <v>1225</v>
      </c>
      <c r="C200" s="66">
        <v>925</v>
      </c>
      <c r="D200" s="66">
        <v>4300</v>
      </c>
      <c r="E200" s="66">
        <v>3025</v>
      </c>
      <c r="F200" s="68"/>
    </row>
    <row r="201" spans="1:7" ht="31.5" customHeight="1" x14ac:dyDescent="0.35">
      <c r="A201" s="79" t="s">
        <v>114</v>
      </c>
      <c r="B201" s="85"/>
      <c r="C201" s="85"/>
      <c r="D201" s="85"/>
      <c r="E201" s="85"/>
      <c r="F201" s="68"/>
    </row>
    <row r="202" spans="1:7" ht="44.25" customHeight="1" x14ac:dyDescent="0.35">
      <c r="A202" s="182" t="s">
        <v>115</v>
      </c>
      <c r="B202" s="175"/>
      <c r="C202" s="175"/>
      <c r="D202" s="175"/>
      <c r="E202" s="175"/>
      <c r="F202" s="175"/>
      <c r="G202" s="175"/>
    </row>
    <row r="203" spans="1:7" x14ac:dyDescent="0.35">
      <c r="A203" s="72"/>
      <c r="B203" s="85"/>
      <c r="C203" s="85"/>
      <c r="D203" s="85"/>
      <c r="E203" s="85"/>
      <c r="F203" s="68"/>
    </row>
    <row r="204" spans="1:7" ht="15" thickBot="1" x14ac:dyDescent="0.4">
      <c r="A204" s="61" t="s">
        <v>81</v>
      </c>
      <c r="B204" s="85"/>
      <c r="C204" s="85"/>
      <c r="D204" s="85"/>
      <c r="E204" s="85"/>
      <c r="F204" s="68"/>
    </row>
    <row r="205" spans="1:7" ht="38" thickBot="1" x14ac:dyDescent="0.4">
      <c r="A205" s="62" t="s">
        <v>82</v>
      </c>
      <c r="B205" s="67" t="s">
        <v>77</v>
      </c>
      <c r="C205" s="67" t="s">
        <v>78</v>
      </c>
      <c r="D205" s="85"/>
      <c r="E205" s="85"/>
      <c r="F205" s="68"/>
    </row>
    <row r="206" spans="1:7" ht="15" thickBot="1" x14ac:dyDescent="0.4">
      <c r="A206" s="63" t="s">
        <v>83</v>
      </c>
      <c r="B206" s="69">
        <v>157</v>
      </c>
      <c r="C206" s="69">
        <v>449</v>
      </c>
      <c r="D206" s="85"/>
      <c r="E206" s="85"/>
      <c r="F206" s="68"/>
    </row>
    <row r="207" spans="1:7" ht="25.5" thickBot="1" x14ac:dyDescent="0.4">
      <c r="A207" s="63" t="s">
        <v>84</v>
      </c>
      <c r="B207" s="69">
        <v>52</v>
      </c>
      <c r="C207" s="69">
        <v>150</v>
      </c>
      <c r="D207" s="85"/>
      <c r="E207" s="85"/>
      <c r="F207" s="68"/>
    </row>
    <row r="209" spans="1:7" ht="15.5" x14ac:dyDescent="0.35">
      <c r="A209" s="61" t="s">
        <v>126</v>
      </c>
      <c r="B209" s="71"/>
      <c r="C209" s="71"/>
      <c r="D209" s="71"/>
      <c r="E209" s="71"/>
      <c r="F209" s="68"/>
    </row>
    <row r="210" spans="1:7" ht="15.5" x14ac:dyDescent="0.35">
      <c r="A210" s="71"/>
      <c r="B210" s="71"/>
      <c r="C210" s="71"/>
      <c r="D210" s="71"/>
      <c r="E210" s="71"/>
      <c r="F210" s="68"/>
    </row>
    <row r="211" spans="1:7" ht="16" thickBot="1" x14ac:dyDescent="0.4">
      <c r="A211" s="61" t="s">
        <v>75</v>
      </c>
      <c r="B211" s="71"/>
      <c r="C211" s="71"/>
      <c r="D211" s="71"/>
      <c r="E211" s="71"/>
      <c r="F211" s="68"/>
    </row>
    <row r="212" spans="1:7" ht="15" thickBot="1" x14ac:dyDescent="0.4">
      <c r="A212" s="62" t="s">
        <v>76</v>
      </c>
      <c r="B212" s="180" t="s">
        <v>77</v>
      </c>
      <c r="C212" s="181"/>
      <c r="D212" s="180" t="s">
        <v>78</v>
      </c>
      <c r="E212" s="181"/>
      <c r="F212" s="68"/>
    </row>
    <row r="213" spans="1:7" ht="15" thickBot="1" x14ac:dyDescent="0.4">
      <c r="A213" s="63"/>
      <c r="B213" s="64" t="s">
        <v>62</v>
      </c>
      <c r="C213" s="64" t="s">
        <v>63</v>
      </c>
      <c r="D213" s="64" t="s">
        <v>62</v>
      </c>
      <c r="E213" s="64" t="s">
        <v>63</v>
      </c>
      <c r="F213" s="68"/>
    </row>
    <row r="214" spans="1:7" ht="15" thickBot="1" x14ac:dyDescent="0.4">
      <c r="A214" s="65" t="s">
        <v>53</v>
      </c>
      <c r="B214" s="66">
        <v>350</v>
      </c>
      <c r="C214" s="66">
        <v>200</v>
      </c>
      <c r="D214" s="66">
        <v>1025</v>
      </c>
      <c r="E214" s="66">
        <v>550</v>
      </c>
      <c r="F214" s="68"/>
    </row>
    <row r="215" spans="1:7" ht="15" thickBot="1" x14ac:dyDescent="0.4">
      <c r="A215" s="65" t="s">
        <v>54</v>
      </c>
      <c r="B215" s="66">
        <v>550</v>
      </c>
      <c r="C215" s="66">
        <v>400</v>
      </c>
      <c r="D215" s="66">
        <v>1675</v>
      </c>
      <c r="E215" s="66">
        <v>1150</v>
      </c>
      <c r="F215" s="68"/>
    </row>
    <row r="216" spans="1:7" ht="15" thickBot="1" x14ac:dyDescent="0.4">
      <c r="A216" s="65" t="s">
        <v>55</v>
      </c>
      <c r="B216" s="66">
        <v>825</v>
      </c>
      <c r="C216" s="66">
        <v>625</v>
      </c>
      <c r="D216" s="66">
        <v>2500</v>
      </c>
      <c r="E216" s="66">
        <v>1800</v>
      </c>
      <c r="F216" s="68"/>
    </row>
    <row r="217" spans="1:7" ht="15" thickBot="1" x14ac:dyDescent="0.4">
      <c r="A217" s="65" t="s">
        <v>56</v>
      </c>
      <c r="B217" s="66">
        <v>1025</v>
      </c>
      <c r="C217" s="66">
        <v>700</v>
      </c>
      <c r="D217" s="66">
        <v>3150</v>
      </c>
      <c r="E217" s="66">
        <v>2250</v>
      </c>
      <c r="F217" s="68"/>
    </row>
    <row r="218" spans="1:7" ht="15" thickBot="1" x14ac:dyDescent="0.4">
      <c r="A218" s="65" t="s">
        <v>79</v>
      </c>
      <c r="B218" s="66">
        <v>1250</v>
      </c>
      <c r="C218" s="66">
        <v>825</v>
      </c>
      <c r="D218" s="66">
        <v>3750</v>
      </c>
      <c r="E218" s="66">
        <v>2550</v>
      </c>
      <c r="F218" s="68"/>
    </row>
    <row r="219" spans="1:7" x14ac:dyDescent="0.35">
      <c r="A219" s="79" t="s">
        <v>120</v>
      </c>
      <c r="B219" s="85"/>
      <c r="C219" s="85"/>
      <c r="D219" s="85"/>
      <c r="E219" s="85"/>
      <c r="F219" s="68"/>
    </row>
    <row r="220" spans="1:7" ht="27" customHeight="1" x14ac:dyDescent="0.35">
      <c r="A220" s="182" t="s">
        <v>121</v>
      </c>
      <c r="B220" s="175"/>
      <c r="C220" s="175"/>
      <c r="D220" s="175"/>
      <c r="E220" s="175"/>
      <c r="F220" s="175"/>
      <c r="G220" s="175"/>
    </row>
    <row r="221" spans="1:7" x14ac:dyDescent="0.35">
      <c r="A221" s="72"/>
      <c r="B221" s="85"/>
      <c r="C221" s="85"/>
      <c r="D221" s="85"/>
      <c r="E221" s="85"/>
      <c r="F221" s="68"/>
    </row>
    <row r="222" spans="1:7" ht="15" thickBot="1" x14ac:dyDescent="0.4">
      <c r="A222" s="61" t="s">
        <v>81</v>
      </c>
      <c r="B222" s="85"/>
      <c r="C222" s="85"/>
      <c r="D222" s="85"/>
      <c r="E222" s="85"/>
      <c r="F222" s="68"/>
    </row>
    <row r="223" spans="1:7" ht="38" thickBot="1" x14ac:dyDescent="0.4">
      <c r="A223" s="62" t="s">
        <v>82</v>
      </c>
      <c r="B223" s="67" t="s">
        <v>77</v>
      </c>
      <c r="C223" s="67" t="s">
        <v>78</v>
      </c>
      <c r="D223" s="85"/>
      <c r="E223" s="85"/>
      <c r="F223" s="68"/>
    </row>
    <row r="224" spans="1:7" ht="15" thickBot="1" x14ac:dyDescent="0.4">
      <c r="A224" s="63" t="s">
        <v>83</v>
      </c>
      <c r="B224" s="69">
        <v>157</v>
      </c>
      <c r="C224" s="69">
        <v>449</v>
      </c>
      <c r="D224" s="85"/>
      <c r="F224" s="68"/>
    </row>
    <row r="225" spans="1:7" ht="25.5" thickBot="1" x14ac:dyDescent="0.4">
      <c r="A225" s="63" t="s">
        <v>84</v>
      </c>
      <c r="B225" s="69">
        <v>52</v>
      </c>
      <c r="C225" s="69">
        <v>150</v>
      </c>
      <c r="E225" s="85"/>
      <c r="F225" s="68"/>
    </row>
    <row r="227" spans="1:7" ht="15.5" x14ac:dyDescent="0.35">
      <c r="A227" s="61" t="s">
        <v>127</v>
      </c>
      <c r="B227" s="71"/>
      <c r="C227" s="71"/>
      <c r="D227" s="71"/>
      <c r="E227" s="71"/>
      <c r="F227" s="68"/>
    </row>
    <row r="228" spans="1:7" ht="15.5" x14ac:dyDescent="0.35">
      <c r="A228" s="71"/>
      <c r="B228" s="71"/>
      <c r="C228" s="71"/>
      <c r="D228" s="71"/>
      <c r="E228" s="71"/>
      <c r="F228" s="68"/>
    </row>
    <row r="229" spans="1:7" ht="16" thickBot="1" x14ac:dyDescent="0.4">
      <c r="A229" s="61" t="s">
        <v>75</v>
      </c>
      <c r="B229" s="71"/>
      <c r="C229" s="71"/>
      <c r="D229" s="71"/>
      <c r="E229" s="71"/>
      <c r="F229" s="68"/>
    </row>
    <row r="230" spans="1:7" ht="15" thickBot="1" x14ac:dyDescent="0.4">
      <c r="A230" s="62" t="s">
        <v>76</v>
      </c>
      <c r="B230" s="180" t="s">
        <v>77</v>
      </c>
      <c r="C230" s="181"/>
      <c r="D230" s="180" t="s">
        <v>78</v>
      </c>
      <c r="E230" s="181"/>
      <c r="F230" s="68"/>
    </row>
    <row r="231" spans="1:7" ht="15" thickBot="1" x14ac:dyDescent="0.4">
      <c r="A231" s="63"/>
      <c r="B231" s="64" t="s">
        <v>62</v>
      </c>
      <c r="C231" s="64" t="s">
        <v>63</v>
      </c>
      <c r="D231" s="64" t="s">
        <v>62</v>
      </c>
      <c r="E231" s="64" t="s">
        <v>63</v>
      </c>
      <c r="F231" s="68"/>
    </row>
    <row r="232" spans="1:7" ht="15" thickBot="1" x14ac:dyDescent="0.4">
      <c r="A232" s="65" t="s">
        <v>53</v>
      </c>
      <c r="B232" s="66">
        <v>325</v>
      </c>
      <c r="C232" s="66">
        <v>150</v>
      </c>
      <c r="D232" s="66">
        <v>950</v>
      </c>
      <c r="E232" s="66">
        <v>500</v>
      </c>
      <c r="F232" s="68"/>
    </row>
    <row r="233" spans="1:7" ht="15" thickBot="1" x14ac:dyDescent="0.4">
      <c r="A233" s="65" t="s">
        <v>54</v>
      </c>
      <c r="B233" s="66">
        <v>500</v>
      </c>
      <c r="C233" s="66">
        <v>350</v>
      </c>
      <c r="D233" s="66">
        <v>1575</v>
      </c>
      <c r="E233" s="66">
        <v>1075</v>
      </c>
      <c r="F233" s="68"/>
    </row>
    <row r="234" spans="1:7" ht="15" thickBot="1" x14ac:dyDescent="0.4">
      <c r="A234" s="65" t="s">
        <v>55</v>
      </c>
      <c r="B234" s="66">
        <v>775</v>
      </c>
      <c r="C234" s="66">
        <v>575</v>
      </c>
      <c r="D234" s="66">
        <v>2375</v>
      </c>
      <c r="E234" s="66">
        <v>1700</v>
      </c>
      <c r="F234" s="68"/>
    </row>
    <row r="235" spans="1:7" ht="15" thickBot="1" x14ac:dyDescent="0.4">
      <c r="A235" s="65" t="s">
        <v>56</v>
      </c>
      <c r="B235" s="66">
        <v>950</v>
      </c>
      <c r="C235" s="66">
        <v>650</v>
      </c>
      <c r="D235" s="66">
        <v>2975</v>
      </c>
      <c r="E235" s="66">
        <v>2125</v>
      </c>
      <c r="F235" s="68"/>
    </row>
    <row r="236" spans="1:7" ht="15" thickBot="1" x14ac:dyDescent="0.4">
      <c r="A236" s="65" t="s">
        <v>79</v>
      </c>
      <c r="B236" s="66">
        <v>1150</v>
      </c>
      <c r="C236" s="66">
        <v>775</v>
      </c>
      <c r="D236" s="66">
        <v>3550</v>
      </c>
      <c r="E236" s="66">
        <v>2425</v>
      </c>
      <c r="F236" s="68"/>
    </row>
    <row r="237" spans="1:7" x14ac:dyDescent="0.35">
      <c r="A237" s="79" t="s">
        <v>123</v>
      </c>
      <c r="B237" s="85"/>
      <c r="C237" s="85"/>
      <c r="D237" s="85"/>
      <c r="E237" s="85"/>
      <c r="F237" s="68"/>
    </row>
    <row r="238" spans="1:7" ht="32.25" customHeight="1" x14ac:dyDescent="0.35">
      <c r="A238" s="182" t="s">
        <v>121</v>
      </c>
      <c r="B238" s="175"/>
      <c r="C238" s="175"/>
      <c r="D238" s="175"/>
      <c r="E238" s="175"/>
      <c r="F238" s="175"/>
      <c r="G238" s="175"/>
    </row>
    <row r="239" spans="1:7" ht="32.25" customHeight="1" x14ac:dyDescent="0.35">
      <c r="A239" s="182" t="s">
        <v>129</v>
      </c>
      <c r="B239" s="175"/>
      <c r="C239" s="175"/>
      <c r="D239" s="175"/>
      <c r="E239" s="175"/>
      <c r="F239" s="175"/>
      <c r="G239" s="127"/>
    </row>
    <row r="240" spans="1:7" x14ac:dyDescent="0.35">
      <c r="A240" s="72"/>
      <c r="B240" s="85"/>
      <c r="C240" s="85"/>
      <c r="D240" s="85"/>
      <c r="E240" s="85"/>
      <c r="F240" s="68"/>
    </row>
    <row r="241" spans="1:6" ht="15" thickBot="1" x14ac:dyDescent="0.4">
      <c r="A241" s="61" t="s">
        <v>81</v>
      </c>
      <c r="B241" s="85"/>
      <c r="C241" s="85"/>
      <c r="D241" s="85"/>
      <c r="E241" s="85"/>
      <c r="F241" s="68"/>
    </row>
    <row r="242" spans="1:6" ht="38" thickBot="1" x14ac:dyDescent="0.4">
      <c r="A242" s="62" t="s">
        <v>82</v>
      </c>
      <c r="B242" s="67" t="s">
        <v>77</v>
      </c>
      <c r="C242" s="67" t="s">
        <v>78</v>
      </c>
      <c r="D242" s="85"/>
      <c r="E242" s="85"/>
      <c r="F242" s="68"/>
    </row>
    <row r="243" spans="1:6" ht="15" thickBot="1" x14ac:dyDescent="0.4">
      <c r="A243" s="63" t="s">
        <v>83</v>
      </c>
      <c r="B243" s="69">
        <v>122</v>
      </c>
      <c r="C243" s="69">
        <v>406</v>
      </c>
      <c r="D243" s="85"/>
      <c r="F243" s="68"/>
    </row>
    <row r="244" spans="1:6" ht="25.5" thickBot="1" x14ac:dyDescent="0.4">
      <c r="A244" s="63" t="s">
        <v>84</v>
      </c>
      <c r="B244" s="69">
        <v>41</v>
      </c>
      <c r="C244" s="69">
        <v>135</v>
      </c>
      <c r="D244" s="85"/>
      <c r="E244" s="85"/>
      <c r="F244" s="68"/>
    </row>
    <row r="246" spans="1:6" x14ac:dyDescent="0.35">
      <c r="A246" s="61" t="s">
        <v>128</v>
      </c>
    </row>
    <row r="247" spans="1:6" ht="15.5" x14ac:dyDescent="0.35">
      <c r="A247" s="71"/>
      <c r="B247" s="71"/>
      <c r="C247" s="71"/>
      <c r="D247" s="71"/>
      <c r="E247" s="71"/>
      <c r="F247" s="68"/>
    </row>
    <row r="248" spans="1:6" ht="16" thickBot="1" x14ac:dyDescent="0.4">
      <c r="A248" s="61" t="s">
        <v>75</v>
      </c>
      <c r="B248" s="71"/>
      <c r="C248" s="71"/>
      <c r="D248" s="71"/>
      <c r="E248" s="71"/>
      <c r="F248" s="68"/>
    </row>
    <row r="249" spans="1:6" ht="15" thickBot="1" x14ac:dyDescent="0.4">
      <c r="A249" s="62" t="s">
        <v>76</v>
      </c>
      <c r="B249" s="180" t="s">
        <v>77</v>
      </c>
      <c r="C249" s="181"/>
      <c r="D249" s="180" t="s">
        <v>78</v>
      </c>
      <c r="E249" s="181"/>
      <c r="F249" s="68"/>
    </row>
    <row r="250" spans="1:6" ht="15" thickBot="1" x14ac:dyDescent="0.4">
      <c r="A250" s="63"/>
      <c r="B250" s="64" t="s">
        <v>62</v>
      </c>
      <c r="C250" s="64" t="s">
        <v>63</v>
      </c>
      <c r="D250" s="64" t="s">
        <v>62</v>
      </c>
      <c r="E250" s="64" t="s">
        <v>63</v>
      </c>
      <c r="F250" s="68"/>
    </row>
    <row r="251" spans="1:6" ht="15" thickBot="1" x14ac:dyDescent="0.4">
      <c r="A251" s="65" t="s">
        <v>53</v>
      </c>
      <c r="B251" s="66">
        <v>350</v>
      </c>
      <c r="C251" s="66">
        <v>200</v>
      </c>
      <c r="D251" s="66">
        <v>950</v>
      </c>
      <c r="E251" s="66">
        <v>525</v>
      </c>
      <c r="F251" s="68"/>
    </row>
    <row r="252" spans="1:6" ht="15" thickBot="1" x14ac:dyDescent="0.4">
      <c r="A252" s="65" t="s">
        <v>54</v>
      </c>
      <c r="B252" s="66">
        <v>525</v>
      </c>
      <c r="C252" s="66">
        <v>400</v>
      </c>
      <c r="D252" s="66">
        <v>1550</v>
      </c>
      <c r="E252" s="66">
        <v>1075</v>
      </c>
      <c r="F252" s="68"/>
    </row>
    <row r="253" spans="1:6" ht="15" thickBot="1" x14ac:dyDescent="0.4">
      <c r="A253" s="65" t="s">
        <v>55</v>
      </c>
      <c r="B253" s="66">
        <v>775</v>
      </c>
      <c r="C253" s="66">
        <v>575</v>
      </c>
      <c r="D253" s="66">
        <v>2300</v>
      </c>
      <c r="E253" s="66">
        <v>1650</v>
      </c>
      <c r="F253" s="68"/>
    </row>
    <row r="254" spans="1:6" ht="15" thickBot="1" x14ac:dyDescent="0.4">
      <c r="A254" s="65" t="s">
        <v>56</v>
      </c>
      <c r="B254" s="66">
        <v>900</v>
      </c>
      <c r="C254" s="66">
        <v>625</v>
      </c>
      <c r="D254" s="66">
        <v>2725</v>
      </c>
      <c r="E254" s="66">
        <v>1950</v>
      </c>
      <c r="F254" s="68"/>
    </row>
    <row r="255" spans="1:6" ht="15" thickBot="1" x14ac:dyDescent="0.4">
      <c r="A255" s="65" t="s">
        <v>79</v>
      </c>
      <c r="B255" s="66">
        <v>1000</v>
      </c>
      <c r="C255" s="66">
        <v>700</v>
      </c>
      <c r="D255" s="66">
        <v>3000</v>
      </c>
      <c r="E255" s="66">
        <v>2050</v>
      </c>
      <c r="F255" s="68"/>
    </row>
    <row r="256" spans="1:6" x14ac:dyDescent="0.35">
      <c r="A256" s="79" t="s">
        <v>130</v>
      </c>
      <c r="B256" s="85"/>
      <c r="C256" s="85"/>
      <c r="D256" s="85"/>
      <c r="E256" s="85"/>
      <c r="F256" s="68"/>
    </row>
    <row r="257" spans="1:7" ht="35.25" customHeight="1" x14ac:dyDescent="0.35">
      <c r="A257" s="182" t="s">
        <v>121</v>
      </c>
      <c r="B257" s="175"/>
      <c r="C257" s="175"/>
      <c r="D257" s="175"/>
      <c r="E257" s="175"/>
      <c r="F257" s="175"/>
      <c r="G257" s="175"/>
    </row>
    <row r="258" spans="1:7" x14ac:dyDescent="0.35">
      <c r="A258" s="182" t="s">
        <v>129</v>
      </c>
      <c r="B258" s="175"/>
      <c r="C258" s="175"/>
      <c r="D258" s="175"/>
      <c r="E258" s="175"/>
      <c r="F258" s="175"/>
      <c r="G258" s="127"/>
    </row>
    <row r="260" spans="1:7" ht="15" thickBot="1" x14ac:dyDescent="0.4">
      <c r="A260" s="61" t="s">
        <v>81</v>
      </c>
      <c r="B260" s="85"/>
      <c r="C260" s="85"/>
    </row>
    <row r="261" spans="1:7" ht="38" thickBot="1" x14ac:dyDescent="0.4">
      <c r="A261" s="62" t="s">
        <v>82</v>
      </c>
      <c r="B261" s="67" t="s">
        <v>77</v>
      </c>
      <c r="C261" s="67" t="s">
        <v>78</v>
      </c>
    </row>
    <row r="262" spans="1:7" ht="15" thickBot="1" x14ac:dyDescent="0.4">
      <c r="A262" s="63" t="s">
        <v>83</v>
      </c>
      <c r="B262" s="69">
        <v>109</v>
      </c>
      <c r="C262" s="69">
        <v>438</v>
      </c>
    </row>
    <row r="263" spans="1:7" ht="25.5" thickBot="1" x14ac:dyDescent="0.4">
      <c r="A263" s="63" t="s">
        <v>84</v>
      </c>
      <c r="B263" s="69">
        <v>36</v>
      </c>
      <c r="C263" s="69">
        <v>146</v>
      </c>
    </row>
    <row r="264" spans="1:7" ht="15" thickBot="1" x14ac:dyDescent="0.4"/>
    <row r="265" spans="1:7" x14ac:dyDescent="0.35">
      <c r="A265" s="145" t="s">
        <v>137</v>
      </c>
      <c r="B265" s="139"/>
      <c r="C265" s="139"/>
      <c r="D265" s="139"/>
      <c r="E265" s="139"/>
      <c r="F265" s="139"/>
      <c r="G265" s="40"/>
    </row>
    <row r="266" spans="1:7" ht="15.5" x14ac:dyDescent="0.35">
      <c r="A266" s="146"/>
      <c r="B266" s="147"/>
      <c r="C266" s="147"/>
      <c r="D266" s="147"/>
      <c r="E266" s="147"/>
      <c r="F266" s="68"/>
      <c r="G266" s="148"/>
    </row>
    <row r="267" spans="1:7" ht="16" thickBot="1" x14ac:dyDescent="0.4">
      <c r="A267" s="149" t="s">
        <v>75</v>
      </c>
      <c r="B267" s="147"/>
      <c r="C267" s="147"/>
      <c r="D267" s="147"/>
      <c r="E267" s="147"/>
      <c r="F267" s="68"/>
      <c r="G267" s="148"/>
    </row>
    <row r="268" spans="1:7" ht="15" thickBot="1" x14ac:dyDescent="0.4">
      <c r="A268" s="150" t="s">
        <v>76</v>
      </c>
      <c r="B268" s="172" t="s">
        <v>77</v>
      </c>
      <c r="C268" s="173"/>
      <c r="D268" s="172" t="s">
        <v>78</v>
      </c>
      <c r="E268" s="173"/>
      <c r="F268" s="68"/>
      <c r="G268" s="148"/>
    </row>
    <row r="269" spans="1:7" ht="15" thickBot="1" x14ac:dyDescent="0.4">
      <c r="A269" s="152"/>
      <c r="B269" s="153" t="s">
        <v>62</v>
      </c>
      <c r="C269" s="153" t="s">
        <v>63</v>
      </c>
      <c r="D269" s="153" t="s">
        <v>62</v>
      </c>
      <c r="E269" s="153" t="s">
        <v>63</v>
      </c>
      <c r="F269" s="68"/>
      <c r="G269" s="148"/>
    </row>
    <row r="270" spans="1:7" ht="15" thickBot="1" x14ac:dyDescent="0.4">
      <c r="A270" s="154" t="s">
        <v>53</v>
      </c>
      <c r="B270" s="155">
        <v>250</v>
      </c>
      <c r="C270" s="155">
        <v>150</v>
      </c>
      <c r="D270" s="155">
        <v>850</v>
      </c>
      <c r="E270" s="155">
        <v>425</v>
      </c>
      <c r="F270" s="68"/>
      <c r="G270" s="148"/>
    </row>
    <row r="271" spans="1:7" ht="15" thickBot="1" x14ac:dyDescent="0.4">
      <c r="A271" s="154" t="s">
        <v>54</v>
      </c>
      <c r="B271" s="155">
        <v>425</v>
      </c>
      <c r="C271" s="155">
        <v>300</v>
      </c>
      <c r="D271" s="155">
        <v>1375</v>
      </c>
      <c r="E271" s="155">
        <v>925</v>
      </c>
      <c r="F271" s="68"/>
      <c r="G271" s="148"/>
    </row>
    <row r="272" spans="1:7" ht="15" thickBot="1" x14ac:dyDescent="0.4">
      <c r="A272" s="154" t="s">
        <v>55</v>
      </c>
      <c r="B272" s="155">
        <v>600</v>
      </c>
      <c r="C272" s="155">
        <v>475</v>
      </c>
      <c r="D272" s="155">
        <v>2025</v>
      </c>
      <c r="E272" s="155">
        <v>1450</v>
      </c>
      <c r="F272" s="68"/>
      <c r="G272" s="148"/>
    </row>
    <row r="273" spans="1:7" ht="15" thickBot="1" x14ac:dyDescent="0.4">
      <c r="A273" s="154" t="s">
        <v>56</v>
      </c>
      <c r="B273" s="155">
        <v>700</v>
      </c>
      <c r="C273" s="155">
        <v>500</v>
      </c>
      <c r="D273" s="155">
        <v>2425</v>
      </c>
      <c r="E273" s="155">
        <v>1600</v>
      </c>
      <c r="F273" s="68"/>
      <c r="G273" s="148"/>
    </row>
    <row r="274" spans="1:7" ht="15" thickBot="1" x14ac:dyDescent="0.4">
      <c r="A274" s="154" t="s">
        <v>79</v>
      </c>
      <c r="B274" s="155">
        <v>700</v>
      </c>
      <c r="C274" s="155">
        <v>500</v>
      </c>
      <c r="D274" s="155">
        <v>2425</v>
      </c>
      <c r="E274" s="155">
        <v>1600</v>
      </c>
      <c r="F274" s="68"/>
      <c r="G274" s="148"/>
    </row>
    <row r="275" spans="1:7" x14ac:dyDescent="0.35">
      <c r="A275" s="156" t="s">
        <v>138</v>
      </c>
      <c r="B275" s="157"/>
      <c r="C275" s="157"/>
      <c r="D275" s="157"/>
      <c r="E275" s="157"/>
      <c r="F275" s="68"/>
      <c r="G275" s="148"/>
    </row>
    <row r="276" spans="1:7" x14ac:dyDescent="0.35">
      <c r="A276" s="174" t="s">
        <v>139</v>
      </c>
      <c r="B276" s="175"/>
      <c r="C276" s="175"/>
      <c r="D276" s="175"/>
      <c r="E276" s="175"/>
      <c r="F276" s="175"/>
      <c r="G276" s="176"/>
    </row>
    <row r="277" spans="1:7" x14ac:dyDescent="0.35">
      <c r="A277" s="177" t="s">
        <v>140</v>
      </c>
      <c r="B277" s="178"/>
      <c r="C277" s="178"/>
      <c r="D277" s="178"/>
      <c r="E277" s="178"/>
      <c r="F277" s="178"/>
      <c r="G277" s="179"/>
    </row>
    <row r="278" spans="1:7" x14ac:dyDescent="0.35">
      <c r="A278" s="174" t="s">
        <v>141</v>
      </c>
      <c r="B278" s="175"/>
      <c r="C278" s="175"/>
      <c r="D278" s="175"/>
      <c r="E278" s="175"/>
      <c r="F278" s="175"/>
      <c r="G278" s="158"/>
    </row>
    <row r="279" spans="1:7" x14ac:dyDescent="0.35">
      <c r="A279" s="140"/>
      <c r="G279" s="148"/>
    </row>
    <row r="280" spans="1:7" ht="15" thickBot="1" x14ac:dyDescent="0.4">
      <c r="A280" s="149" t="s">
        <v>81</v>
      </c>
      <c r="B280" s="157"/>
      <c r="C280" s="157"/>
      <c r="G280" s="148"/>
    </row>
    <row r="281" spans="1:7" ht="39" thickBot="1" x14ac:dyDescent="0.4">
      <c r="A281" s="150" t="s">
        <v>82</v>
      </c>
      <c r="B281" s="151" t="s">
        <v>77</v>
      </c>
      <c r="C281" s="151" t="s">
        <v>78</v>
      </c>
      <c r="G281" s="148"/>
    </row>
    <row r="282" spans="1:7" ht="15" thickBot="1" x14ac:dyDescent="0.4">
      <c r="A282" s="152" t="s">
        <v>83</v>
      </c>
      <c r="B282" s="159">
        <v>105</v>
      </c>
      <c r="C282" s="159">
        <v>420</v>
      </c>
      <c r="G282" s="148"/>
    </row>
    <row r="283" spans="1:7" ht="26.5" thickBot="1" x14ac:dyDescent="0.4">
      <c r="A283" s="152" t="s">
        <v>84</v>
      </c>
      <c r="B283" s="159">
        <v>35</v>
      </c>
      <c r="C283" s="159">
        <v>140</v>
      </c>
      <c r="G283" s="148"/>
    </row>
    <row r="284" spans="1:7" ht="15" thickBot="1" x14ac:dyDescent="0.4">
      <c r="A284" s="160"/>
      <c r="B284" s="141"/>
      <c r="C284" s="141"/>
      <c r="D284" s="141"/>
      <c r="E284" s="141"/>
      <c r="F284" s="141"/>
      <c r="G284" s="161"/>
    </row>
    <row r="285" spans="1:7" ht="15" thickBot="1" x14ac:dyDescent="0.4"/>
    <row r="286" spans="1:7" x14ac:dyDescent="0.35">
      <c r="A286" s="145" t="s">
        <v>143</v>
      </c>
      <c r="B286" s="139"/>
      <c r="C286" s="139"/>
      <c r="D286" s="139"/>
      <c r="E286" s="139"/>
      <c r="F286" s="139"/>
      <c r="G286" s="40"/>
    </row>
    <row r="287" spans="1:7" ht="15.5" x14ac:dyDescent="0.35">
      <c r="A287" s="146"/>
      <c r="B287" s="147"/>
      <c r="C287" s="147"/>
      <c r="D287" s="147"/>
      <c r="E287" s="147"/>
      <c r="F287" s="68"/>
      <c r="G287" s="148"/>
    </row>
    <row r="288" spans="1:7" ht="16" thickBot="1" x14ac:dyDescent="0.4">
      <c r="A288" s="149" t="s">
        <v>75</v>
      </c>
      <c r="B288" s="147"/>
      <c r="C288" s="147"/>
      <c r="D288" s="147"/>
      <c r="E288" s="147"/>
      <c r="F288" s="68"/>
      <c r="G288" s="148"/>
    </row>
    <row r="289" spans="1:7" ht="15" thickBot="1" x14ac:dyDescent="0.4">
      <c r="A289" s="150" t="s">
        <v>76</v>
      </c>
      <c r="B289" s="172" t="s">
        <v>77</v>
      </c>
      <c r="C289" s="173"/>
      <c r="D289" s="172" t="s">
        <v>78</v>
      </c>
      <c r="E289" s="173"/>
      <c r="F289" s="68"/>
      <c r="G289" s="148"/>
    </row>
    <row r="290" spans="1:7" ht="15" thickBot="1" x14ac:dyDescent="0.4">
      <c r="A290" s="152"/>
      <c r="B290" s="153" t="s">
        <v>62</v>
      </c>
      <c r="C290" s="153" t="s">
        <v>63</v>
      </c>
      <c r="D290" s="153" t="s">
        <v>62</v>
      </c>
      <c r="E290" s="153" t="s">
        <v>63</v>
      </c>
      <c r="F290" s="68"/>
      <c r="G290" s="148"/>
    </row>
    <row r="291" spans="1:7" ht="15" thickBot="1" x14ac:dyDescent="0.4">
      <c r="A291" s="154" t="s">
        <v>53</v>
      </c>
      <c r="B291" s="155">
        <v>275</v>
      </c>
      <c r="C291" s="155">
        <v>150</v>
      </c>
      <c r="D291" s="155">
        <v>975</v>
      </c>
      <c r="E291" s="155">
        <v>525</v>
      </c>
      <c r="F291" s="68"/>
      <c r="G291" s="148"/>
    </row>
    <row r="292" spans="1:7" ht="15" thickBot="1" x14ac:dyDescent="0.4">
      <c r="A292" s="154" t="s">
        <v>54</v>
      </c>
      <c r="B292" s="155">
        <v>350</v>
      </c>
      <c r="C292" s="155">
        <v>250</v>
      </c>
      <c r="D292" s="155">
        <v>1625</v>
      </c>
      <c r="E292" s="155">
        <v>975</v>
      </c>
      <c r="F292" s="68"/>
      <c r="G292" s="148"/>
    </row>
    <row r="293" spans="1:7" ht="15" thickBot="1" x14ac:dyDescent="0.4">
      <c r="A293" s="154" t="s">
        <v>55</v>
      </c>
      <c r="B293" s="155">
        <v>550</v>
      </c>
      <c r="C293" s="155">
        <v>400</v>
      </c>
      <c r="D293" s="155">
        <v>2225</v>
      </c>
      <c r="E293" s="155">
        <v>1500</v>
      </c>
      <c r="F293" s="68"/>
      <c r="G293" s="148"/>
    </row>
    <row r="294" spans="1:7" ht="15" thickBot="1" x14ac:dyDescent="0.4">
      <c r="A294" s="154" t="s">
        <v>56</v>
      </c>
      <c r="B294" s="155">
        <v>650</v>
      </c>
      <c r="C294" s="155">
        <v>475</v>
      </c>
      <c r="D294" s="155">
        <v>2625</v>
      </c>
      <c r="E294" s="155">
        <v>1775</v>
      </c>
      <c r="F294" s="68"/>
      <c r="G294" s="148"/>
    </row>
    <row r="295" spans="1:7" ht="15" thickBot="1" x14ac:dyDescent="0.4">
      <c r="A295" s="154" t="s">
        <v>79</v>
      </c>
      <c r="B295" s="155">
        <v>650</v>
      </c>
      <c r="C295" s="155">
        <v>475</v>
      </c>
      <c r="D295" s="155">
        <v>2625</v>
      </c>
      <c r="E295" s="155">
        <v>1775</v>
      </c>
      <c r="F295" s="68"/>
      <c r="G295" s="148"/>
    </row>
    <row r="296" spans="1:7" x14ac:dyDescent="0.35">
      <c r="A296" s="156" t="s">
        <v>144</v>
      </c>
      <c r="B296" s="157"/>
      <c r="C296" s="157"/>
      <c r="D296" s="157"/>
      <c r="E296" s="157"/>
      <c r="F296" s="68"/>
      <c r="G296" s="148"/>
    </row>
    <row r="297" spans="1:7" x14ac:dyDescent="0.35">
      <c r="A297" s="174" t="s">
        <v>139</v>
      </c>
      <c r="B297" s="175"/>
      <c r="C297" s="175"/>
      <c r="D297" s="175"/>
      <c r="E297" s="175"/>
      <c r="F297" s="175"/>
      <c r="G297" s="176"/>
    </row>
    <row r="298" spans="1:7" x14ac:dyDescent="0.35">
      <c r="A298" s="177" t="s">
        <v>140</v>
      </c>
      <c r="B298" s="178"/>
      <c r="C298" s="178"/>
      <c r="D298" s="178"/>
      <c r="E298" s="178"/>
      <c r="F298" s="178"/>
      <c r="G298" s="179"/>
    </row>
    <row r="299" spans="1:7" x14ac:dyDescent="0.35">
      <c r="A299" s="174" t="s">
        <v>141</v>
      </c>
      <c r="B299" s="175"/>
      <c r="C299" s="175"/>
      <c r="D299" s="175"/>
      <c r="E299" s="175"/>
      <c r="F299" s="175"/>
      <c r="G299" s="158"/>
    </row>
    <row r="300" spans="1:7" x14ac:dyDescent="0.35">
      <c r="A300" s="140"/>
      <c r="G300" s="148"/>
    </row>
    <row r="301" spans="1:7" ht="15" thickBot="1" x14ac:dyDescent="0.4">
      <c r="A301" s="149" t="s">
        <v>81</v>
      </c>
      <c r="B301" s="157"/>
      <c r="C301" s="157"/>
      <c r="G301" s="148"/>
    </row>
    <row r="302" spans="1:7" ht="39" thickBot="1" x14ac:dyDescent="0.4">
      <c r="A302" s="150" t="s">
        <v>82</v>
      </c>
      <c r="B302" s="151" t="s">
        <v>77</v>
      </c>
      <c r="C302" s="151" t="s">
        <v>78</v>
      </c>
      <c r="G302" s="148"/>
    </row>
    <row r="303" spans="1:7" ht="15" thickBot="1" x14ac:dyDescent="0.4">
      <c r="A303" s="152" t="s">
        <v>83</v>
      </c>
      <c r="B303" s="159">
        <v>94</v>
      </c>
      <c r="C303" s="159">
        <v>469</v>
      </c>
      <c r="G303" s="148"/>
    </row>
    <row r="304" spans="1:7" ht="26.5" thickBot="1" x14ac:dyDescent="0.4">
      <c r="A304" s="152" t="s">
        <v>84</v>
      </c>
      <c r="B304" s="159">
        <v>31</v>
      </c>
      <c r="C304" s="159">
        <v>156</v>
      </c>
      <c r="G304" s="148"/>
    </row>
    <row r="305" spans="1:7" ht="15" thickBot="1" x14ac:dyDescent="0.4">
      <c r="A305" s="160"/>
      <c r="B305" s="141"/>
      <c r="C305" s="141"/>
      <c r="D305" s="141"/>
      <c r="E305" s="141"/>
      <c r="F305" s="141"/>
      <c r="G305" s="161"/>
    </row>
  </sheetData>
  <mergeCells count="262">
    <mergeCell ref="B289:C289"/>
    <mergeCell ref="D289:E289"/>
    <mergeCell ref="A297:G297"/>
    <mergeCell ref="A298:G298"/>
    <mergeCell ref="A299:F299"/>
    <mergeCell ref="A29:B29"/>
    <mergeCell ref="F26:F29"/>
    <mergeCell ref="A31:E31"/>
    <mergeCell ref="E2:E3"/>
    <mergeCell ref="C16:C20"/>
    <mergeCell ref="D16:D20"/>
    <mergeCell ref="E16:E20"/>
    <mergeCell ref="A26:B26"/>
    <mergeCell ref="A2:B2"/>
    <mergeCell ref="A3:B3"/>
    <mergeCell ref="C2:C3"/>
    <mergeCell ref="D2:D3"/>
    <mergeCell ref="A27:E28"/>
    <mergeCell ref="B54:C54"/>
    <mergeCell ref="D54:E54"/>
    <mergeCell ref="F54:G54"/>
    <mergeCell ref="D58:E58"/>
    <mergeCell ref="F58:G58"/>
    <mergeCell ref="B62:C62"/>
    <mergeCell ref="H54:I54"/>
    <mergeCell ref="J54:K54"/>
    <mergeCell ref="A55:I55"/>
    <mergeCell ref="B230:C230"/>
    <mergeCell ref="D230:E230"/>
    <mergeCell ref="A238:G238"/>
    <mergeCell ref="A127:F128"/>
    <mergeCell ref="A142:G142"/>
    <mergeCell ref="B56:E56"/>
    <mergeCell ref="F56:I56"/>
    <mergeCell ref="J55:K55"/>
    <mergeCell ref="H58:I58"/>
    <mergeCell ref="J58:K58"/>
    <mergeCell ref="B59:C59"/>
    <mergeCell ref="D59:E59"/>
    <mergeCell ref="F59:G59"/>
    <mergeCell ref="H59:I59"/>
    <mergeCell ref="J59:K59"/>
    <mergeCell ref="B60:C60"/>
    <mergeCell ref="D60:E60"/>
    <mergeCell ref="F60:G60"/>
    <mergeCell ref="H60:I60"/>
    <mergeCell ref="J60:K60"/>
    <mergeCell ref="B58:C58"/>
    <mergeCell ref="H53:I53"/>
    <mergeCell ref="J53:K53"/>
    <mergeCell ref="B32:C32"/>
    <mergeCell ref="D32:E32"/>
    <mergeCell ref="B43:E43"/>
    <mergeCell ref="B44:C44"/>
    <mergeCell ref="D44:E44"/>
    <mergeCell ref="A48:F48"/>
    <mergeCell ref="A51:E52"/>
    <mergeCell ref="A49:E49"/>
    <mergeCell ref="A53:C53"/>
    <mergeCell ref="D53:E53"/>
    <mergeCell ref="F53:G53"/>
    <mergeCell ref="J56:K56"/>
    <mergeCell ref="B57:C57"/>
    <mergeCell ref="D57:E57"/>
    <mergeCell ref="F57:G57"/>
    <mergeCell ref="H57:I57"/>
    <mergeCell ref="J57:K57"/>
    <mergeCell ref="B61:C61"/>
    <mergeCell ref="D61:E61"/>
    <mergeCell ref="F61:G61"/>
    <mergeCell ref="H61:I61"/>
    <mergeCell ref="J61:K61"/>
    <mergeCell ref="D62:E62"/>
    <mergeCell ref="F62:G62"/>
    <mergeCell ref="H62:I62"/>
    <mergeCell ref="J62:K62"/>
    <mergeCell ref="B63:C63"/>
    <mergeCell ref="D63:E63"/>
    <mergeCell ref="F63:G63"/>
    <mergeCell ref="H63:I63"/>
    <mergeCell ref="J63:K63"/>
    <mergeCell ref="B64:C64"/>
    <mergeCell ref="D64:E64"/>
    <mergeCell ref="F64:G64"/>
    <mergeCell ref="H64:I64"/>
    <mergeCell ref="J64:K64"/>
    <mergeCell ref="D65:E65"/>
    <mergeCell ref="F65:G65"/>
    <mergeCell ref="H65:I65"/>
    <mergeCell ref="J65:K65"/>
    <mergeCell ref="A65:C65"/>
    <mergeCell ref="B68:E68"/>
    <mergeCell ref="F68:I68"/>
    <mergeCell ref="J68:K68"/>
    <mergeCell ref="B69:C69"/>
    <mergeCell ref="D69:E69"/>
    <mergeCell ref="F69:G69"/>
    <mergeCell ref="H69:I69"/>
    <mergeCell ref="J69:K69"/>
    <mergeCell ref="B66:C66"/>
    <mergeCell ref="D66:E66"/>
    <mergeCell ref="F66:G66"/>
    <mergeCell ref="H66:I66"/>
    <mergeCell ref="J66:K66"/>
    <mergeCell ref="B67:I67"/>
    <mergeCell ref="J67:K67"/>
    <mergeCell ref="B70:C70"/>
    <mergeCell ref="D70:E70"/>
    <mergeCell ref="F70:G70"/>
    <mergeCell ref="H70:I70"/>
    <mergeCell ref="J70:K70"/>
    <mergeCell ref="B71:C71"/>
    <mergeCell ref="D71:E71"/>
    <mergeCell ref="F71:G71"/>
    <mergeCell ref="H71:I71"/>
    <mergeCell ref="J71:K71"/>
    <mergeCell ref="A78:D78"/>
    <mergeCell ref="A72:K72"/>
    <mergeCell ref="A73:I73"/>
    <mergeCell ref="J73:K73"/>
    <mergeCell ref="A74:D74"/>
    <mergeCell ref="A75:E76"/>
    <mergeCell ref="A80:J80"/>
    <mergeCell ref="K80:L80"/>
    <mergeCell ref="A81:B81"/>
    <mergeCell ref="C81:F81"/>
    <mergeCell ref="G81:J81"/>
    <mergeCell ref="K81:L81"/>
    <mergeCell ref="A79:B79"/>
    <mergeCell ref="C79:D79"/>
    <mergeCell ref="E79:F79"/>
    <mergeCell ref="G79:H79"/>
    <mergeCell ref="I79:J79"/>
    <mergeCell ref="K79:L79"/>
    <mergeCell ref="A83:B83"/>
    <mergeCell ref="C83:D83"/>
    <mergeCell ref="E83:F83"/>
    <mergeCell ref="G83:H83"/>
    <mergeCell ref="I83:J83"/>
    <mergeCell ref="K83:L83"/>
    <mergeCell ref="A82:B82"/>
    <mergeCell ref="C82:D82"/>
    <mergeCell ref="E82:F82"/>
    <mergeCell ref="G82:H82"/>
    <mergeCell ref="I82:J82"/>
    <mergeCell ref="K82:L82"/>
    <mergeCell ref="A85:B85"/>
    <mergeCell ref="C85:D85"/>
    <mergeCell ref="E85:F85"/>
    <mergeCell ref="G85:H85"/>
    <mergeCell ref="I85:J85"/>
    <mergeCell ref="K85:L85"/>
    <mergeCell ref="A84:B84"/>
    <mergeCell ref="C84:D84"/>
    <mergeCell ref="E84:F84"/>
    <mergeCell ref="G84:H84"/>
    <mergeCell ref="I84:J84"/>
    <mergeCell ref="K84:L84"/>
    <mergeCell ref="A87:B87"/>
    <mergeCell ref="C87:D87"/>
    <mergeCell ref="E87:F87"/>
    <mergeCell ref="G87:H87"/>
    <mergeCell ref="I87:J87"/>
    <mergeCell ref="K87:L87"/>
    <mergeCell ref="A86:B86"/>
    <mergeCell ref="C86:D86"/>
    <mergeCell ref="E86:F86"/>
    <mergeCell ref="G86:H86"/>
    <mergeCell ref="I86:J86"/>
    <mergeCell ref="K86:L86"/>
    <mergeCell ref="A89:B89"/>
    <mergeCell ref="C89:D89"/>
    <mergeCell ref="E89:F89"/>
    <mergeCell ref="G89:H89"/>
    <mergeCell ref="I89:J89"/>
    <mergeCell ref="K89:L89"/>
    <mergeCell ref="A88:B88"/>
    <mergeCell ref="C88:D88"/>
    <mergeCell ref="E88:F88"/>
    <mergeCell ref="G88:H88"/>
    <mergeCell ref="I88:J88"/>
    <mergeCell ref="K88:L88"/>
    <mergeCell ref="I90:J92"/>
    <mergeCell ref="K90:L92"/>
    <mergeCell ref="A93:B93"/>
    <mergeCell ref="C93:D93"/>
    <mergeCell ref="E93:F93"/>
    <mergeCell ref="G93:H93"/>
    <mergeCell ref="I93:J93"/>
    <mergeCell ref="K93:L93"/>
    <mergeCell ref="A90:B90"/>
    <mergeCell ref="A91:B91"/>
    <mergeCell ref="A92:B92"/>
    <mergeCell ref="C90:D92"/>
    <mergeCell ref="E90:F92"/>
    <mergeCell ref="G90:H92"/>
    <mergeCell ref="A96:B96"/>
    <mergeCell ref="C96:D96"/>
    <mergeCell ref="E96:F96"/>
    <mergeCell ref="G96:H96"/>
    <mergeCell ref="I96:J96"/>
    <mergeCell ref="K96:L96"/>
    <mergeCell ref="A94:B94"/>
    <mergeCell ref="C94:J94"/>
    <mergeCell ref="K94:L94"/>
    <mergeCell ref="A95:B95"/>
    <mergeCell ref="C95:F95"/>
    <mergeCell ref="G95:J95"/>
    <mergeCell ref="K95:L95"/>
    <mergeCell ref="A103:E104"/>
    <mergeCell ref="G98:H98"/>
    <mergeCell ref="I98:J98"/>
    <mergeCell ref="K98:L98"/>
    <mergeCell ref="A97:B97"/>
    <mergeCell ref="C97:D97"/>
    <mergeCell ref="E97:F97"/>
    <mergeCell ref="G97:H97"/>
    <mergeCell ref="I97:J97"/>
    <mergeCell ref="K97:L97"/>
    <mergeCell ref="B154:C154"/>
    <mergeCell ref="D154:E154"/>
    <mergeCell ref="A162:G162"/>
    <mergeCell ref="A116:B118"/>
    <mergeCell ref="A16:B20"/>
    <mergeCell ref="B120:E120"/>
    <mergeCell ref="B121:C121"/>
    <mergeCell ref="D121:E121"/>
    <mergeCell ref="B134:C134"/>
    <mergeCell ref="D134:E134"/>
    <mergeCell ref="A105:B105"/>
    <mergeCell ref="A98:B98"/>
    <mergeCell ref="C98:D98"/>
    <mergeCell ref="E98:F98"/>
    <mergeCell ref="A107:E107"/>
    <mergeCell ref="B108:C108"/>
    <mergeCell ref="D108:E108"/>
    <mergeCell ref="C116:C118"/>
    <mergeCell ref="D116:D118"/>
    <mergeCell ref="E116:E118"/>
    <mergeCell ref="F117:F119"/>
    <mergeCell ref="A99:L99"/>
    <mergeCell ref="A100:J100"/>
    <mergeCell ref="K100:L100"/>
    <mergeCell ref="A239:F239"/>
    <mergeCell ref="B212:C212"/>
    <mergeCell ref="D212:E212"/>
    <mergeCell ref="A220:G220"/>
    <mergeCell ref="B194:C194"/>
    <mergeCell ref="D194:E194"/>
    <mergeCell ref="A202:G202"/>
    <mergeCell ref="B175:C175"/>
    <mergeCell ref="D175:E175"/>
    <mergeCell ref="A183:G183"/>
    <mergeCell ref="B268:C268"/>
    <mergeCell ref="D268:E268"/>
    <mergeCell ref="A276:G276"/>
    <mergeCell ref="A277:G277"/>
    <mergeCell ref="A278:F278"/>
    <mergeCell ref="B249:C249"/>
    <mergeCell ref="D249:E249"/>
    <mergeCell ref="A257:G257"/>
    <mergeCell ref="A258:F258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Insured Persons &amp; LCR Stats</vt:lpstr>
      <vt:lpstr>Market Share</vt:lpstr>
      <vt:lpstr>Premiums and claims</vt:lpstr>
      <vt:lpstr>Credits and Stamp Duty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2025-07-24T16:00:16Z</dcterms:created>
  <dcterms:modified xsi:type="dcterms:W3CDTF">2025-08-07T09:54:23Z</dcterms:modified>
</cp:coreProperties>
</file>