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egeorge\AppData\Local\Microsoft\Windows\INetCache\Content.Outlook\J1IZRAZQ\"/>
    </mc:Choice>
  </mc:AlternateContent>
  <xr:revisionPtr revIDLastSave="0" documentId="8_{7F41F8CE-4626-4F20-AA2D-4BCFFBAC650A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Insured Persons &amp; LCR Stats" sheetId="1" r:id="rId1"/>
    <sheet name="Market Share" sheetId="2" r:id="rId2"/>
    <sheet name="Premiums and claims" sheetId="4" r:id="rId3"/>
    <sheet name="Credits and Stamp Duty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6" i="1" l="1"/>
  <c r="H136" i="1" l="1"/>
  <c r="I136" i="1" l="1"/>
  <c r="F136" i="1"/>
  <c r="G136" i="1"/>
  <c r="I39" i="1"/>
  <c r="H39" i="1"/>
  <c r="G39" i="1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E136" i="1" l="1"/>
  <c r="J38" i="1"/>
  <c r="D136" i="1" l="1"/>
  <c r="J37" i="1" l="1"/>
  <c r="C136" i="1" l="1"/>
  <c r="J36" i="1" l="1"/>
  <c r="B136" i="1" l="1"/>
</calcChain>
</file>

<file path=xl/sharedStrings.xml><?xml version="1.0" encoding="utf-8"?>
<sst xmlns="http://schemas.openxmlformats.org/spreadsheetml/2006/main" count="411" uniqueCount="129">
  <si>
    <t xml:space="preserve">Market </t>
  </si>
  <si>
    <t>March</t>
  </si>
  <si>
    <t>June</t>
  </si>
  <si>
    <t xml:space="preserve">     September</t>
  </si>
  <si>
    <t xml:space="preserve">  December</t>
  </si>
  <si>
    <t>Number of people with private health insurance inpatient cover</t>
  </si>
  <si>
    <t>Market Share end December</t>
  </si>
  <si>
    <t>Laya Healthcare</t>
  </si>
  <si>
    <t xml:space="preserve">   Vhi Healthcare</t>
  </si>
  <si>
    <t>17 and under</t>
  </si>
  <si>
    <t>18 to 29</t>
  </si>
  <si>
    <t>30 to 39</t>
  </si>
  <si>
    <t>40 to 49</t>
  </si>
  <si>
    <t>50 to 59</t>
  </si>
  <si>
    <t>60 to 69</t>
  </si>
  <si>
    <t>70 to 79</t>
  </si>
  <si>
    <t>80 and over</t>
  </si>
  <si>
    <t>Total</t>
  </si>
  <si>
    <t>Age</t>
  </si>
  <si>
    <t>Market Share Open Membership Undertakings at year end</t>
  </si>
  <si>
    <t xml:space="preserve"> Laya Healthcare</t>
  </si>
  <si>
    <t>0-49</t>
  </si>
  <si>
    <t>50-59</t>
  </si>
  <si>
    <t>60-69</t>
  </si>
  <si>
    <t>70-79</t>
  </si>
  <si>
    <t>80+</t>
  </si>
  <si>
    <t>Premium Income and Total Claims Paid for Open Membership Undertakings</t>
  </si>
  <si>
    <t>Open Membership Undertakings</t>
  </si>
  <si>
    <t>Average Premium</t>
  </si>
  <si>
    <t xml:space="preserve">                     €</t>
  </si>
  <si>
    <t xml:space="preserve">                 €m</t>
  </si>
  <si>
    <t xml:space="preserve">                     N/A</t>
  </si>
  <si>
    <t>Total  Claims  paid</t>
  </si>
  <si>
    <t>Public Hospitals</t>
  </si>
  <si>
    <t>Private Hospitals</t>
  </si>
  <si>
    <t>Consultants</t>
  </si>
  <si>
    <t>Other</t>
  </si>
  <si>
    <t xml:space="preserve">     €m</t>
  </si>
  <si>
    <t xml:space="preserve">          €m</t>
  </si>
  <si>
    <t xml:space="preserve">            €m</t>
  </si>
  <si>
    <t xml:space="preserve">         0-17</t>
  </si>
  <si>
    <t xml:space="preserve">      18-29</t>
  </si>
  <si>
    <t xml:space="preserve">   30-39</t>
  </si>
  <si>
    <t xml:space="preserve">    40-49</t>
  </si>
  <si>
    <t xml:space="preserve">    50-59</t>
  </si>
  <si>
    <t xml:space="preserve">       60-69</t>
  </si>
  <si>
    <t xml:space="preserve">     70-79</t>
  </si>
  <si>
    <t xml:space="preserve">        80+</t>
  </si>
  <si>
    <t>Average</t>
  </si>
  <si>
    <t>Premium credit table</t>
  </si>
  <si>
    <t>Age range</t>
  </si>
  <si>
    <t>2012 / Q1 2013</t>
  </si>
  <si>
    <t>Nil</t>
  </si>
  <si>
    <t>60-64</t>
  </si>
  <si>
    <t>65-69</t>
  </si>
  <si>
    <t>70-74</t>
  </si>
  <si>
    <t>75-79</t>
  </si>
  <si>
    <t>80-84</t>
  </si>
  <si>
    <t>85+</t>
  </si>
  <si>
    <t>Stamp duty table</t>
  </si>
  <si>
    <t>31/03/13 - 28/02/14</t>
  </si>
  <si>
    <t>Non-advanced cover</t>
  </si>
  <si>
    <t>Advanced cover</t>
  </si>
  <si>
    <t>Male</t>
  </si>
  <si>
    <t>Female</t>
  </si>
  <si>
    <t>Under 18</t>
  </si>
  <si>
    <t>Over 18</t>
  </si>
  <si>
    <t xml:space="preserve">NB For policies commencing between 31/03/2013 to 28/02/2014, a hospital bed utilisation payment of €75 </t>
  </si>
  <si>
    <t>is paid in respect of each night spent in private or semi-private accommodation by an insured person.</t>
  </si>
  <si>
    <t xml:space="preserve"> 01/03/14 - 28/02/2015</t>
  </si>
  <si>
    <t>01/03/14 - 28/02/2015</t>
  </si>
  <si>
    <t xml:space="preserve">NB For policies commencing between 01/03/14 to 28/02/2015, a hospital bed utilisation payment of €60 </t>
  </si>
  <si>
    <t>01/03/15 -28/02/2016</t>
  </si>
  <si>
    <t>01/03/15 - 28/02/2016</t>
  </si>
  <si>
    <t xml:space="preserve">NB For policies commencing between 01/03/15 to 28/02/2016, a hospital bed utilisation payment of €90 </t>
  </si>
  <si>
    <t>01/03/16 – 31/03/17</t>
  </si>
  <si>
    <t>Risk Equalisation Premium Credits</t>
  </si>
  <si>
    <t>Contract Type</t>
  </si>
  <si>
    <t>Non-Advanced</t>
  </si>
  <si>
    <t>Advanced</t>
  </si>
  <si>
    <t>85 and above</t>
  </si>
  <si>
    <t>A hospital utilisation credit of €90 is paid in respect of each qualifying night spent in hospital by an insured person. A hospital utilisation credit of €30 is paid in respect of each qualifying day admission to a hospital by an insured person.</t>
  </si>
  <si>
    <t>Community Rating Stamp Duties</t>
  </si>
  <si>
    <t>Community Rating Stamp Duties (Contract Type)</t>
  </si>
  <si>
    <t>Adult (18 and over)</t>
  </si>
  <si>
    <t>Child (17 and under)</t>
  </si>
  <si>
    <t>No. of Insured Persons paying loadings</t>
  </si>
  <si>
    <t>Premium Income</t>
  </si>
  <si>
    <t>Lifetime Community Rating Data</t>
  </si>
  <si>
    <t>Number of insured persons with open enrolment undertakings at year end (excluding those serving initial waiting periods)</t>
  </si>
  <si>
    <t>Number of Insured Persons by age with Open Enrolment Insurers excluding those serving initial waiting periods</t>
  </si>
  <si>
    <t>€m</t>
  </si>
  <si>
    <t>Risk Equalisation credits and community rating stamp duty for policies commencing from 2009-2012/Q1 2013</t>
  </si>
  <si>
    <t>Health Credits and Community Rating stamp duty for policies commencing from 31 March 2013 to 28 February 2014</t>
  </si>
  <si>
    <t>18 and over</t>
  </si>
  <si>
    <t>Health Credits and Community Rating stamp duty for policies commencing from 1 March 2014 to 28 February 2015</t>
  </si>
  <si>
    <t>is paid in respect of each qualifying night spent in hospital by an insured person.</t>
  </si>
  <si>
    <t>Health Credits and Community Rating stamp duty for policies commencing from 1 March 2015 to 28 February 2016</t>
  </si>
  <si>
    <t>Health Credits and Community Rating stamp duty for policies commencing from 1 March 2016 to 31 March 2017</t>
  </si>
  <si>
    <t>NB For policies commencing from 01/03/16 to 31/03/2017:</t>
  </si>
  <si>
    <t>A HUC of €90 is paid in respect of each qualifying night spent in hospital by an Insured Person. A HUC of €30 is paid in respect of each qualifying day admission to a hospital by an Insured Person.</t>
  </si>
  <si>
    <t>For policies commencing from 1 April 2017:</t>
  </si>
  <si>
    <t>Number of Insured Persons paying Loadings</t>
  </si>
  <si>
    <t>Irish Life Health</t>
  </si>
  <si>
    <t>Restricted Undertakings</t>
  </si>
  <si>
    <t>For policies commencing from 1 April 2018:</t>
  </si>
  <si>
    <t>A hospital utilisation credit of €100 is paid in respect of each qualifying night spent in hospital by an insured person. A hospital utilisation credit of €50 is paid in respect of each qualifying day admission to a hospital by an insured person.</t>
  </si>
  <si>
    <t>Loadings paid €m</t>
  </si>
  <si>
    <t>Rates Applying for Contracts Commencing from 1 April 2018 to 31 March 2019</t>
  </si>
  <si>
    <t>For policies commencing from 1 April 2019:</t>
  </si>
  <si>
    <t xml:space="preserve">Average Returned Benefits paid per insured life based on Information Returns for Open Membership Undertakings </t>
  </si>
  <si>
    <t>Rates Applying for Contracts Commencing from 1 April 2017 to 31 March 2018</t>
  </si>
  <si>
    <t xml:space="preserve">Loadings Paid in 2019 </t>
  </si>
  <si>
    <t>90+</t>
  </si>
  <si>
    <t>Rates Applying for Contracts Commencing from 1 April 2019 to 31 March 2020</t>
  </si>
  <si>
    <t>For policies commencing from 1 April 2020:</t>
  </si>
  <si>
    <t>A hospital utilisation credit of €100 is paid in respect of each qualifying night spent in hospital by an insured person. A hospital utilisation credit of €75 is paid in respect of each qualifying day admission to a hospital by an insured person.</t>
  </si>
  <si>
    <t xml:space="preserve">Loadings Paid in 2020 </t>
  </si>
  <si>
    <t>Summary</t>
  </si>
  <si>
    <t xml:space="preserve">  €m</t>
  </si>
  <si>
    <t>Rates Applying for Contracts Commencing from 1 April 2020 to 31 March 2021</t>
  </si>
  <si>
    <t>Rates Applying for Contracts Commencing from 1 April 2021</t>
  </si>
  <si>
    <t>For policies commencing from 1 April 2021:</t>
  </si>
  <si>
    <t>A hospital utilisation credit of €125 is paid in respect of each qualifying night spent in hospital by an insured person. A hospital utilisation credit of €75 is paid in respect of each qualifying day admission to a hospital by an insured person.</t>
  </si>
  <si>
    <t>2020*</t>
  </si>
  <si>
    <t>*Substantial refunds were paid to customers in 2020 due to the impact of Covid-19 on private hospital treatment capacity</t>
  </si>
  <si>
    <t>Rates Applying for Contracts Commencing from 1 April 2022</t>
  </si>
  <si>
    <t>For policies commencing from 1 April 2022:</t>
  </si>
  <si>
    <t>Hhigh cost claims pool credits of  40% quota share on claims in excess of €50,000.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</si>
</sst>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164" formatCode="&quot;€&quot;#,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2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10" fontId="2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0" fillId="0" borderId="10" xfId="0" applyNumberFormat="1" applyBorder="1"/>
    <xf numFmtId="0" fontId="1" fillId="0" borderId="12" xfId="0" applyFont="1" applyBorder="1"/>
    <xf numFmtId="0" fontId="0" fillId="0" borderId="11" xfId="0" applyBorder="1"/>
    <xf numFmtId="0" fontId="0" fillId="0" borderId="13" xfId="0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9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top"/>
    </xf>
    <xf numFmtId="0" fontId="3" fillId="0" borderId="16" xfId="0" applyFont="1" applyBorder="1" applyAlignment="1">
      <alignment vertical="center" wrapText="1"/>
    </xf>
    <xf numFmtId="0" fontId="0" fillId="0" borderId="16" xfId="0" applyBorder="1"/>
    <xf numFmtId="0" fontId="3" fillId="0" borderId="4" xfId="0" applyFont="1" applyBorder="1"/>
    <xf numFmtId="0" fontId="0" fillId="0" borderId="15" xfId="0" applyBorder="1"/>
    <xf numFmtId="0" fontId="3" fillId="0" borderId="3" xfId="0" applyFont="1" applyBorder="1"/>
    <xf numFmtId="0" fontId="2" fillId="0" borderId="0" xfId="0" applyFont="1" applyAlignment="1">
      <alignment vertical="center"/>
    </xf>
    <xf numFmtId="0" fontId="0" fillId="0" borderId="0" xfId="0"/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6" fontId="2" fillId="0" borderId="4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6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/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/>
    <xf numFmtId="6" fontId="2" fillId="0" borderId="6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" xfId="0" applyBorder="1"/>
    <xf numFmtId="0" fontId="0" fillId="0" borderId="3" xfId="0" applyFill="1" applyBorder="1"/>
    <xf numFmtId="3" fontId="0" fillId="0" borderId="5" xfId="0" applyNumberFormat="1" applyFill="1" applyBorder="1"/>
    <xf numFmtId="0" fontId="0" fillId="0" borderId="5" xfId="0" applyFill="1" applyBorder="1"/>
    <xf numFmtId="3" fontId="2" fillId="0" borderId="5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0" xfId="0"/>
    <xf numFmtId="0" fontId="0" fillId="0" borderId="0" xfId="0"/>
    <xf numFmtId="3" fontId="3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0" fillId="0" borderId="3" xfId="0" applyNumberFormat="1" applyFill="1" applyBorder="1"/>
    <xf numFmtId="0" fontId="3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0" fillId="0" borderId="0" xfId="0"/>
    <xf numFmtId="3" fontId="0" fillId="0" borderId="0" xfId="0" applyNumberFormat="1" applyFill="1" applyBorder="1"/>
    <xf numFmtId="0" fontId="0" fillId="0" borderId="0" xfId="0" applyFill="1" applyBorder="1"/>
    <xf numFmtId="0" fontId="10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6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3" fontId="0" fillId="0" borderId="14" xfId="0" applyNumberFormat="1" applyFill="1" applyBorder="1"/>
    <xf numFmtId="0" fontId="3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15" fontId="1" fillId="0" borderId="14" xfId="0" applyNumberFormat="1" applyFont="1" applyBorder="1"/>
    <xf numFmtId="165" fontId="2" fillId="0" borderId="7" xfId="0" applyNumberFormat="1" applyFont="1" applyBorder="1" applyAlignment="1">
      <alignment vertical="center"/>
    </xf>
    <xf numFmtId="164" fontId="0" fillId="0" borderId="7" xfId="0" applyNumberFormat="1" applyFill="1" applyBorder="1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3" fontId="13" fillId="0" borderId="3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3" fontId="3" fillId="0" borderId="3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5" fontId="1" fillId="0" borderId="7" xfId="0" applyNumberFormat="1" applyFont="1" applyBorder="1"/>
    <xf numFmtId="0" fontId="0" fillId="0" borderId="0" xfId="0"/>
    <xf numFmtId="3" fontId="0" fillId="0" borderId="0" xfId="0" applyNumberFormat="1"/>
    <xf numFmtId="15" fontId="1" fillId="0" borderId="11" xfId="0" applyNumberFormat="1" applyFont="1" applyFill="1" applyBorder="1"/>
    <xf numFmtId="164" fontId="0" fillId="0" borderId="27" xfId="0" applyNumberFormat="1" applyBorder="1"/>
    <xf numFmtId="0" fontId="1" fillId="0" borderId="11" xfId="0" applyFont="1" applyFill="1" applyBorder="1"/>
    <xf numFmtId="10" fontId="2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 vertical="center"/>
    </xf>
    <xf numFmtId="0" fontId="0" fillId="0" borderId="0" xfId="0"/>
    <xf numFmtId="3" fontId="13" fillId="0" borderId="3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/>
    <xf numFmtId="164" fontId="0" fillId="0" borderId="26" xfId="0" applyNumberFormat="1" applyFill="1" applyBorder="1"/>
    <xf numFmtId="0" fontId="3" fillId="0" borderId="7" xfId="0" applyFont="1" applyFill="1" applyBorder="1" applyAlignment="1">
      <alignment vertical="center"/>
    </xf>
    <xf numFmtId="3" fontId="0" fillId="0" borderId="28" xfId="0" applyNumberFormat="1" applyBorder="1"/>
    <xf numFmtId="165" fontId="2" fillId="0" borderId="7" xfId="0" applyNumberFormat="1" applyFont="1" applyFill="1" applyBorder="1" applyAlignment="1">
      <alignment vertical="center"/>
    </xf>
    <xf numFmtId="0" fontId="0" fillId="0" borderId="13" xfId="0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/>
    <xf numFmtId="10" fontId="2" fillId="0" borderId="5" xfId="0" applyNumberFormat="1" applyFont="1" applyFill="1" applyBorder="1" applyAlignment="1">
      <alignment horizontal="right" vertical="center"/>
    </xf>
    <xf numFmtId="10" fontId="5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0" xfId="0"/>
    <xf numFmtId="10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3" fontId="14" fillId="0" borderId="0" xfId="0" applyNumberFormat="1" applyFont="1" applyBorder="1" applyAlignment="1">
      <alignment vertical="center"/>
    </xf>
    <xf numFmtId="0" fontId="1" fillId="0" borderId="25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25" xfId="0" applyBorder="1"/>
    <xf numFmtId="0" fontId="0" fillId="0" borderId="27" xfId="0" applyBorder="1"/>
    <xf numFmtId="0" fontId="3" fillId="0" borderId="14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" fontId="0" fillId="0" borderId="7" xfId="0" applyNumberFormat="1" applyFill="1" applyBorder="1"/>
    <xf numFmtId="15" fontId="1" fillId="0" borderId="0" xfId="0" applyNumberFormat="1" applyFont="1" applyFill="1"/>
    <xf numFmtId="0" fontId="2" fillId="0" borderId="6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/>
    <xf numFmtId="164" fontId="0" fillId="0" borderId="13" xfId="0" applyNumberFormat="1" applyBorder="1"/>
    <xf numFmtId="0" fontId="0" fillId="0" borderId="0" xfId="0" applyBorder="1"/>
    <xf numFmtId="3" fontId="15" fillId="0" borderId="27" xfId="0" applyNumberFormat="1" applyFont="1" applyBorder="1" applyAlignment="1">
      <alignment wrapText="1"/>
    </xf>
    <xf numFmtId="3" fontId="15" fillId="0" borderId="0" xfId="0" applyNumberFormat="1" applyFont="1" applyBorder="1" applyAlignment="1">
      <alignment wrapText="1"/>
    </xf>
    <xf numFmtId="0" fontId="0" fillId="0" borderId="7" xfId="0" applyFill="1" applyBorder="1"/>
    <xf numFmtId="0" fontId="0" fillId="0" borderId="0" xfId="0"/>
    <xf numFmtId="0" fontId="3" fillId="0" borderId="3" xfId="0" applyNumberFormat="1" applyFont="1" applyBorder="1" applyAlignment="1">
      <alignment horizontal="right" vertical="center"/>
    </xf>
    <xf numFmtId="10" fontId="2" fillId="0" borderId="3" xfId="0" applyNumberFormat="1" applyFont="1" applyFill="1" applyBorder="1" applyAlignment="1">
      <alignment horizontal="right" vertical="center"/>
    </xf>
    <xf numFmtId="10" fontId="5" fillId="0" borderId="3" xfId="0" applyNumberFormat="1" applyFont="1" applyFill="1" applyBorder="1" applyAlignment="1">
      <alignment horizontal="right" vertical="center"/>
    </xf>
    <xf numFmtId="3" fontId="0" fillId="0" borderId="3" xfId="0" applyNumberFormat="1" applyBorder="1"/>
    <xf numFmtId="0" fontId="2" fillId="0" borderId="5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0" fillId="0" borderId="5" xfId="0" applyNumberFormat="1" applyBorder="1"/>
    <xf numFmtId="0" fontId="0" fillId="0" borderId="0" xfId="0"/>
    <xf numFmtId="0" fontId="10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0" borderId="25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6" fontId="2" fillId="0" borderId="18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4" xfId="0" applyBorder="1"/>
    <xf numFmtId="0" fontId="10" fillId="0" borderId="1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1" xfId="0" applyBorder="1"/>
    <xf numFmtId="0" fontId="0" fillId="0" borderId="20" xfId="0" applyBorder="1"/>
    <xf numFmtId="0" fontId="0" fillId="0" borderId="17" xfId="0" applyBorder="1"/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/>
    <xf numFmtId="0" fontId="11" fillId="0" borderId="20" xfId="0" applyFont="1" applyBorder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6"/>
  <sheetViews>
    <sheetView topLeftCell="A41" workbookViewId="0">
      <selection activeCell="A60" sqref="A60"/>
    </sheetView>
  </sheetViews>
  <sheetFormatPr defaultRowHeight="15" x14ac:dyDescent="0.25"/>
  <cols>
    <col min="2" max="2" width="16" customWidth="1"/>
    <col min="3" max="3" width="16.5703125" customWidth="1"/>
    <col min="4" max="4" width="19.140625" customWidth="1"/>
    <col min="5" max="5" width="18.28515625" customWidth="1"/>
    <col min="6" max="6" width="18.28515625" style="161" customWidth="1"/>
    <col min="7" max="7" width="17.140625" customWidth="1"/>
    <col min="8" max="8" width="18.85546875" customWidth="1"/>
    <col min="9" max="9" width="22.28515625" customWidth="1"/>
    <col min="10" max="10" width="20.5703125" customWidth="1"/>
    <col min="11" max="11" width="21.140625" customWidth="1"/>
    <col min="12" max="12" width="14.7109375" customWidth="1"/>
  </cols>
  <sheetData>
    <row r="1" spans="1:11" x14ac:dyDescent="0.25">
      <c r="A1" s="9" t="s">
        <v>5</v>
      </c>
    </row>
    <row r="2" spans="1:11" ht="15.75" thickBot="1" x14ac:dyDescent="0.3"/>
    <row r="3" spans="1:11" ht="15.75" thickBot="1" x14ac:dyDescent="0.3">
      <c r="A3" s="2"/>
      <c r="B3" s="3" t="s">
        <v>1</v>
      </c>
      <c r="C3" s="3" t="s">
        <v>2</v>
      </c>
      <c r="D3" s="8" t="s">
        <v>3</v>
      </c>
      <c r="E3" s="3" t="s">
        <v>4</v>
      </c>
      <c r="F3" s="163"/>
    </row>
    <row r="4" spans="1:11" x14ac:dyDescent="0.25">
      <c r="A4" s="4">
        <v>2001</v>
      </c>
      <c r="B4" s="5"/>
      <c r="C4" s="6">
        <v>1838048</v>
      </c>
      <c r="D4" s="6">
        <v>1853982</v>
      </c>
      <c r="E4" s="6">
        <v>1871329</v>
      </c>
      <c r="F4" s="17"/>
    </row>
    <row r="5" spans="1:11" x14ac:dyDescent="0.25">
      <c r="A5" s="4">
        <v>2002</v>
      </c>
      <c r="B5" s="6">
        <v>1892019</v>
      </c>
      <c r="C5" s="6">
        <v>1912506</v>
      </c>
      <c r="D5" s="6">
        <v>1929189</v>
      </c>
      <c r="E5" s="6">
        <v>1941239</v>
      </c>
      <c r="F5" s="17"/>
    </row>
    <row r="6" spans="1:11" x14ac:dyDescent="0.25">
      <c r="A6" s="4">
        <v>2003</v>
      </c>
      <c r="B6" s="6">
        <v>1961330</v>
      </c>
      <c r="C6" s="6">
        <v>1973682</v>
      </c>
      <c r="D6" s="6">
        <v>1988965</v>
      </c>
      <c r="E6" s="6">
        <v>1999616</v>
      </c>
      <c r="F6" s="17"/>
    </row>
    <row r="7" spans="1:11" x14ac:dyDescent="0.25">
      <c r="A7" s="4">
        <v>2004</v>
      </c>
      <c r="B7" s="6">
        <v>2015917</v>
      </c>
      <c r="C7" s="6">
        <v>2029517</v>
      </c>
      <c r="D7" s="6">
        <v>2045564</v>
      </c>
      <c r="E7" s="6">
        <v>2054403</v>
      </c>
      <c r="F7" s="17"/>
    </row>
    <row r="8" spans="1:11" x14ac:dyDescent="0.25">
      <c r="A8" s="4">
        <v>2005</v>
      </c>
      <c r="B8" s="6">
        <v>2067686</v>
      </c>
      <c r="C8" s="6">
        <v>2084371</v>
      </c>
      <c r="D8" s="6">
        <v>2104665</v>
      </c>
      <c r="E8" s="6">
        <v>2106376</v>
      </c>
      <c r="F8" s="17"/>
    </row>
    <row r="9" spans="1:11" x14ac:dyDescent="0.25">
      <c r="A9" s="4">
        <v>2006</v>
      </c>
      <c r="B9" s="6">
        <v>2122103</v>
      </c>
      <c r="C9" s="6">
        <v>2137847</v>
      </c>
      <c r="D9" s="6">
        <v>2155118</v>
      </c>
      <c r="E9" s="6">
        <v>2166570</v>
      </c>
      <c r="F9" s="17"/>
    </row>
    <row r="10" spans="1:11" x14ac:dyDescent="0.25">
      <c r="A10" s="4">
        <v>2007</v>
      </c>
      <c r="B10" s="6">
        <v>2185241</v>
      </c>
      <c r="C10" s="6">
        <v>2197301</v>
      </c>
      <c r="D10" s="6">
        <v>2219222</v>
      </c>
      <c r="E10" s="6">
        <v>2238395</v>
      </c>
      <c r="F10" s="17"/>
    </row>
    <row r="11" spans="1:11" x14ac:dyDescent="0.25">
      <c r="A11" s="4">
        <v>2008</v>
      </c>
      <c r="B11" s="6">
        <v>2252485</v>
      </c>
      <c r="C11" s="6">
        <v>2267208</v>
      </c>
      <c r="D11" s="6">
        <v>2280708</v>
      </c>
      <c r="E11" s="6">
        <v>2297113</v>
      </c>
      <c r="F11" s="17"/>
    </row>
    <row r="12" spans="1:11" x14ac:dyDescent="0.25">
      <c r="A12" s="4">
        <v>2009</v>
      </c>
      <c r="B12" s="6">
        <v>2283912</v>
      </c>
      <c r="C12" s="6">
        <v>2275248</v>
      </c>
      <c r="D12" s="6">
        <v>2264974</v>
      </c>
      <c r="E12" s="6">
        <v>2260109</v>
      </c>
      <c r="F12" s="17"/>
    </row>
    <row r="13" spans="1:11" x14ac:dyDescent="0.25">
      <c r="A13" s="4">
        <v>2010</v>
      </c>
      <c r="B13" s="6">
        <v>2243723</v>
      </c>
      <c r="C13" s="6">
        <v>2233416</v>
      </c>
      <c r="D13" s="6">
        <v>2226761</v>
      </c>
      <c r="E13" s="6">
        <v>2228460</v>
      </c>
      <c r="F13" s="17"/>
    </row>
    <row r="14" spans="1:11" x14ac:dyDescent="0.25">
      <c r="A14" s="4">
        <v>2011</v>
      </c>
      <c r="B14" s="6">
        <v>2214282</v>
      </c>
      <c r="C14" s="6">
        <v>2184696</v>
      </c>
      <c r="D14" s="6">
        <v>2172479</v>
      </c>
      <c r="E14" s="6">
        <v>2162671</v>
      </c>
      <c r="F14" s="17"/>
      <c r="K14" s="17"/>
    </row>
    <row r="15" spans="1:11" x14ac:dyDescent="0.25">
      <c r="A15" s="4">
        <v>2012</v>
      </c>
      <c r="B15" s="6">
        <v>2138758</v>
      </c>
      <c r="C15" s="6">
        <v>2123331</v>
      </c>
      <c r="D15" s="6">
        <v>2108817</v>
      </c>
      <c r="E15" s="6">
        <v>2098942</v>
      </c>
      <c r="F15" s="17"/>
    </row>
    <row r="16" spans="1:11" x14ac:dyDescent="0.25">
      <c r="A16" s="4">
        <v>2013</v>
      </c>
      <c r="B16" s="6">
        <v>2078259</v>
      </c>
      <c r="C16" s="6">
        <v>2058239</v>
      </c>
      <c r="D16" s="6">
        <v>2046525</v>
      </c>
      <c r="E16" s="6">
        <v>2049187</v>
      </c>
      <c r="F16" s="17"/>
    </row>
    <row r="17" spans="1:10" x14ac:dyDescent="0.25">
      <c r="A17" s="4">
        <v>2014</v>
      </c>
      <c r="B17" s="6">
        <v>2027848</v>
      </c>
      <c r="C17" s="6">
        <v>2017087</v>
      </c>
      <c r="D17" s="6">
        <v>2017880</v>
      </c>
      <c r="E17" s="6">
        <v>2025258</v>
      </c>
      <c r="F17" s="17"/>
    </row>
    <row r="18" spans="1:10" x14ac:dyDescent="0.25">
      <c r="A18" s="4">
        <v>2015</v>
      </c>
      <c r="B18" s="6">
        <v>2031193</v>
      </c>
      <c r="C18" s="6">
        <v>2118624</v>
      </c>
      <c r="D18" s="6">
        <v>2118182</v>
      </c>
      <c r="E18" s="6">
        <v>2121668</v>
      </c>
      <c r="F18" s="17"/>
    </row>
    <row r="19" spans="1:10" x14ac:dyDescent="0.25">
      <c r="A19" s="4">
        <v>2016</v>
      </c>
      <c r="B19" s="6">
        <v>2126352</v>
      </c>
      <c r="C19" s="6">
        <v>2133252</v>
      </c>
      <c r="D19" s="6">
        <v>2139616</v>
      </c>
      <c r="E19" s="6">
        <v>2152013</v>
      </c>
      <c r="F19" s="17"/>
    </row>
    <row r="20" spans="1:10" s="95" customFormat="1" x14ac:dyDescent="0.25">
      <c r="A20" s="4">
        <v>2017</v>
      </c>
      <c r="B20" s="125">
        <v>2156160</v>
      </c>
      <c r="C20" s="98">
        <v>2157016</v>
      </c>
      <c r="D20" s="98">
        <v>2165666</v>
      </c>
      <c r="E20" s="98">
        <v>2174430</v>
      </c>
      <c r="F20" s="17"/>
    </row>
    <row r="21" spans="1:10" s="123" customFormat="1" x14ac:dyDescent="0.25">
      <c r="A21" s="4">
        <v>2018</v>
      </c>
      <c r="B21" s="143">
        <v>2186661</v>
      </c>
      <c r="C21" s="98">
        <v>2194612</v>
      </c>
      <c r="D21" s="98">
        <v>2209269</v>
      </c>
      <c r="E21" s="98">
        <v>2220211</v>
      </c>
      <c r="F21" s="17"/>
    </row>
    <row r="22" spans="1:10" s="142" customFormat="1" x14ac:dyDescent="0.25">
      <c r="A22" s="189">
        <v>2019</v>
      </c>
      <c r="B22" s="143">
        <v>2234838</v>
      </c>
      <c r="C22" s="98">
        <v>2247096</v>
      </c>
      <c r="D22" s="98">
        <v>2260384</v>
      </c>
      <c r="E22" s="98">
        <v>2275952</v>
      </c>
      <c r="F22" s="17"/>
    </row>
    <row r="23" spans="1:10" s="161" customFormat="1" ht="15.75" thickBot="1" x14ac:dyDescent="0.3">
      <c r="A23" s="144">
        <v>2020</v>
      </c>
      <c r="B23" s="128">
        <v>2289773</v>
      </c>
      <c r="C23" s="93">
        <v>2288574</v>
      </c>
      <c r="D23" s="93">
        <v>2300852</v>
      </c>
      <c r="E23" s="93">
        <v>2311863</v>
      </c>
      <c r="F23" s="17"/>
    </row>
    <row r="25" spans="1:10" x14ac:dyDescent="0.25">
      <c r="A25" s="9" t="s">
        <v>89</v>
      </c>
    </row>
    <row r="26" spans="1:10" ht="15.75" thickBot="1" x14ac:dyDescent="0.3"/>
    <row r="27" spans="1:10" ht="15.75" thickBot="1" x14ac:dyDescent="0.3">
      <c r="A27" s="14"/>
      <c r="B27" s="3" t="s">
        <v>9</v>
      </c>
      <c r="C27" s="8" t="s">
        <v>10</v>
      </c>
      <c r="D27" s="8" t="s">
        <v>11</v>
      </c>
      <c r="E27" s="8" t="s">
        <v>12</v>
      </c>
      <c r="F27" s="8" t="s">
        <v>13</v>
      </c>
      <c r="G27" s="8" t="s">
        <v>14</v>
      </c>
      <c r="H27" s="8" t="s">
        <v>15</v>
      </c>
      <c r="I27" s="8" t="s">
        <v>16</v>
      </c>
      <c r="J27" s="8" t="s">
        <v>17</v>
      </c>
    </row>
    <row r="28" spans="1:10" x14ac:dyDescent="0.25">
      <c r="A28" s="4">
        <v>2009</v>
      </c>
      <c r="B28" s="6">
        <v>518236</v>
      </c>
      <c r="C28" s="6">
        <v>309892</v>
      </c>
      <c r="D28" s="6">
        <v>364506</v>
      </c>
      <c r="E28" s="6">
        <v>320916</v>
      </c>
      <c r="F28" s="6">
        <v>272324</v>
      </c>
      <c r="G28" s="6">
        <v>197341</v>
      </c>
      <c r="H28" s="6">
        <v>100839</v>
      </c>
      <c r="I28" s="6">
        <v>38695</v>
      </c>
      <c r="J28" s="15">
        <v>2122749</v>
      </c>
    </row>
    <row r="29" spans="1:10" x14ac:dyDescent="0.25">
      <c r="A29" s="4">
        <v>2010</v>
      </c>
      <c r="B29" s="6">
        <v>505252</v>
      </c>
      <c r="C29" s="6">
        <v>284157</v>
      </c>
      <c r="D29" s="6">
        <v>350508</v>
      </c>
      <c r="E29" s="6">
        <v>315147</v>
      </c>
      <c r="F29" s="6">
        <v>272023</v>
      </c>
      <c r="G29" s="6">
        <v>203780</v>
      </c>
      <c r="H29" s="6">
        <v>106032</v>
      </c>
      <c r="I29" s="6">
        <v>41502</v>
      </c>
      <c r="J29" s="15">
        <v>2078401</v>
      </c>
    </row>
    <row r="30" spans="1:10" x14ac:dyDescent="0.25">
      <c r="A30" s="4">
        <v>2011</v>
      </c>
      <c r="B30" s="6">
        <v>494544</v>
      </c>
      <c r="C30" s="6">
        <v>255795</v>
      </c>
      <c r="D30" s="6">
        <v>331437</v>
      </c>
      <c r="E30" s="6">
        <v>308066</v>
      </c>
      <c r="F30" s="6">
        <v>269162</v>
      </c>
      <c r="G30" s="6">
        <v>207701</v>
      </c>
      <c r="H30" s="6">
        <v>109624</v>
      </c>
      <c r="I30" s="6">
        <v>43888</v>
      </c>
      <c r="J30" s="15">
        <v>2020217</v>
      </c>
    </row>
    <row r="31" spans="1:10" x14ac:dyDescent="0.25">
      <c r="A31" s="4">
        <v>2012</v>
      </c>
      <c r="B31" s="6">
        <v>479093</v>
      </c>
      <c r="C31" s="6">
        <v>229662</v>
      </c>
      <c r="D31" s="6">
        <v>312001</v>
      </c>
      <c r="E31" s="6">
        <v>301833</v>
      </c>
      <c r="F31" s="6">
        <v>266110</v>
      </c>
      <c r="G31" s="6">
        <v>211337</v>
      </c>
      <c r="H31" s="6">
        <v>113910</v>
      </c>
      <c r="I31" s="6">
        <v>46239</v>
      </c>
      <c r="J31" s="15">
        <v>1960185</v>
      </c>
    </row>
    <row r="32" spans="1:10" x14ac:dyDescent="0.25">
      <c r="A32" s="4">
        <v>2013</v>
      </c>
      <c r="B32" s="6">
        <v>461604</v>
      </c>
      <c r="C32" s="6">
        <v>211386</v>
      </c>
      <c r="D32" s="6">
        <v>295422</v>
      </c>
      <c r="E32" s="6">
        <v>295963</v>
      </c>
      <c r="F32" s="6">
        <v>263036</v>
      </c>
      <c r="G32" s="6">
        <v>215174</v>
      </c>
      <c r="H32" s="6">
        <v>119387</v>
      </c>
      <c r="I32" s="6">
        <v>48849</v>
      </c>
      <c r="J32" s="15">
        <v>1910821</v>
      </c>
    </row>
    <row r="33" spans="1:15" x14ac:dyDescent="0.25">
      <c r="A33" s="4">
        <v>2014</v>
      </c>
      <c r="B33" s="6">
        <v>453873</v>
      </c>
      <c r="C33" s="6">
        <v>203077</v>
      </c>
      <c r="D33" s="6">
        <v>281282</v>
      </c>
      <c r="E33" s="6">
        <v>293155</v>
      </c>
      <c r="F33" s="6">
        <v>261365</v>
      </c>
      <c r="G33" s="6">
        <v>217455</v>
      </c>
      <c r="H33" s="6">
        <v>125118</v>
      </c>
      <c r="I33" s="6">
        <v>51880</v>
      </c>
      <c r="J33" s="15">
        <v>1887205</v>
      </c>
    </row>
    <row r="34" spans="1:15" x14ac:dyDescent="0.25">
      <c r="A34" s="4">
        <v>2015</v>
      </c>
      <c r="B34" s="6">
        <v>474716</v>
      </c>
      <c r="C34" s="6">
        <v>209503</v>
      </c>
      <c r="D34" s="6">
        <v>297443</v>
      </c>
      <c r="E34" s="6">
        <v>322195</v>
      </c>
      <c r="F34" s="6">
        <v>276258</v>
      </c>
      <c r="G34" s="6">
        <v>223872</v>
      </c>
      <c r="H34" s="6">
        <v>132417</v>
      </c>
      <c r="I34" s="6">
        <v>55468</v>
      </c>
      <c r="J34" s="15">
        <v>1991872</v>
      </c>
    </row>
    <row r="35" spans="1:15" x14ac:dyDescent="0.25">
      <c r="A35" s="4">
        <v>2016</v>
      </c>
      <c r="B35" s="6">
        <v>481122</v>
      </c>
      <c r="C35" s="6">
        <v>216507</v>
      </c>
      <c r="D35" s="6">
        <v>292224</v>
      </c>
      <c r="E35" s="6">
        <v>326145</v>
      </c>
      <c r="F35" s="6">
        <v>284171</v>
      </c>
      <c r="G35" s="6">
        <v>232048</v>
      </c>
      <c r="H35" s="6">
        <v>140862</v>
      </c>
      <c r="I35" s="6">
        <v>59539</v>
      </c>
      <c r="J35" s="15">
        <v>2032618</v>
      </c>
    </row>
    <row r="36" spans="1:15" s="95" customFormat="1" x14ac:dyDescent="0.25">
      <c r="A36" s="4">
        <v>2017</v>
      </c>
      <c r="B36" s="98">
        <v>481170</v>
      </c>
      <c r="C36" s="98">
        <v>221206</v>
      </c>
      <c r="D36" s="98">
        <v>284590</v>
      </c>
      <c r="E36" s="98">
        <v>327817</v>
      </c>
      <c r="F36" s="98">
        <v>285820</v>
      </c>
      <c r="G36" s="98">
        <v>235668</v>
      </c>
      <c r="H36" s="98">
        <v>149203</v>
      </c>
      <c r="I36" s="98">
        <v>63416</v>
      </c>
      <c r="J36" s="127">
        <f>SUM(B36:I36)</f>
        <v>2048890</v>
      </c>
    </row>
    <row r="37" spans="1:15" s="124" customFormat="1" x14ac:dyDescent="0.25">
      <c r="A37" s="4">
        <v>2018</v>
      </c>
      <c r="B37" s="98">
        <v>494091</v>
      </c>
      <c r="C37" s="98">
        <v>234278</v>
      </c>
      <c r="D37" s="98">
        <v>286610</v>
      </c>
      <c r="E37" s="98">
        <v>336868</v>
      </c>
      <c r="F37" s="98">
        <v>290325</v>
      </c>
      <c r="G37" s="98">
        <v>239772</v>
      </c>
      <c r="H37" s="98">
        <v>157158</v>
      </c>
      <c r="I37" s="98">
        <v>67454</v>
      </c>
      <c r="J37" s="127">
        <f>SUM(B37:I37)</f>
        <v>2106556</v>
      </c>
    </row>
    <row r="38" spans="1:15" s="142" customFormat="1" x14ac:dyDescent="0.25">
      <c r="A38" s="4">
        <v>2019</v>
      </c>
      <c r="B38" s="98">
        <v>503621</v>
      </c>
      <c r="C38" s="98">
        <v>248337</v>
      </c>
      <c r="D38" s="98">
        <v>288521</v>
      </c>
      <c r="E38" s="98">
        <v>345886</v>
      </c>
      <c r="F38" s="98">
        <v>295566</v>
      </c>
      <c r="G38" s="98">
        <v>244603</v>
      </c>
      <c r="H38" s="98">
        <v>164537</v>
      </c>
      <c r="I38" s="98">
        <v>72043</v>
      </c>
      <c r="J38" s="127">
        <f>SUM(B38:I38)</f>
        <v>2163114</v>
      </c>
    </row>
    <row r="39" spans="1:15" s="161" customFormat="1" ht="15.75" thickBot="1" x14ac:dyDescent="0.3">
      <c r="A39" s="7">
        <v>2020</v>
      </c>
      <c r="B39" s="93">
        <v>504551</v>
      </c>
      <c r="C39" s="93">
        <v>260311</v>
      </c>
      <c r="D39" s="93">
        <v>287216</v>
      </c>
      <c r="E39" s="93">
        <v>352053</v>
      </c>
      <c r="F39" s="93">
        <v>300081</v>
      </c>
      <c r="G39" s="93">
        <f>131493+117346</f>
        <v>248839</v>
      </c>
      <c r="H39" s="93">
        <f>99975+71297</f>
        <v>171272</v>
      </c>
      <c r="I39" s="93">
        <f>44633+31512</f>
        <v>76145</v>
      </c>
      <c r="J39" s="97">
        <v>2200468</v>
      </c>
    </row>
    <row r="41" spans="1:15" x14ac:dyDescent="0.25">
      <c r="A41" s="9" t="s">
        <v>90</v>
      </c>
    </row>
    <row r="42" spans="1:15" s="119" customFormat="1" x14ac:dyDescent="0.25">
      <c r="A42" s="9"/>
      <c r="F42" s="161"/>
      <c r="G42" s="205" t="s">
        <v>88</v>
      </c>
      <c r="H42" s="206"/>
      <c r="I42" s="206"/>
      <c r="J42" s="206"/>
      <c r="K42" s="206"/>
      <c r="L42" s="206"/>
      <c r="M42" s="207"/>
    </row>
    <row r="43" spans="1:15" x14ac:dyDescent="0.25">
      <c r="A43" s="19" t="s">
        <v>18</v>
      </c>
      <c r="B43" s="202" t="s">
        <v>0</v>
      </c>
      <c r="C43" s="203"/>
      <c r="D43" s="204"/>
      <c r="E43" s="126"/>
      <c r="F43" s="159"/>
      <c r="G43" s="19" t="s">
        <v>102</v>
      </c>
      <c r="H43" s="164"/>
      <c r="I43" s="19"/>
      <c r="J43" s="94"/>
      <c r="K43" s="167"/>
      <c r="L43" s="168"/>
      <c r="M43" s="169"/>
      <c r="N43" s="160"/>
      <c r="O43" s="160"/>
    </row>
    <row r="44" spans="1:15" x14ac:dyDescent="0.25">
      <c r="A44" s="20"/>
      <c r="B44" s="115">
        <v>42736</v>
      </c>
      <c r="C44" s="115">
        <v>43101</v>
      </c>
      <c r="D44" s="131">
        <v>43466</v>
      </c>
      <c r="E44" s="131">
        <v>43831</v>
      </c>
      <c r="F44" s="131">
        <v>44197</v>
      </c>
      <c r="G44" s="134">
        <v>43831</v>
      </c>
      <c r="H44" s="178">
        <v>44197</v>
      </c>
      <c r="I44" s="136" t="s">
        <v>112</v>
      </c>
      <c r="J44" s="136" t="s">
        <v>117</v>
      </c>
      <c r="K44" s="170" t="s">
        <v>118</v>
      </c>
      <c r="L44" s="171"/>
      <c r="M44" s="172"/>
      <c r="N44" s="118"/>
      <c r="O44" s="118"/>
    </row>
    <row r="45" spans="1:15" ht="21.75" customHeight="1" x14ac:dyDescent="0.25">
      <c r="A45" s="21">
        <v>0</v>
      </c>
      <c r="B45" s="18">
        <v>31304</v>
      </c>
      <c r="C45" s="18">
        <v>29174</v>
      </c>
      <c r="D45" s="133">
        <v>29243</v>
      </c>
      <c r="E45" s="133">
        <v>28959</v>
      </c>
      <c r="F45" s="166">
        <v>26671</v>
      </c>
      <c r="G45" s="164"/>
      <c r="H45" s="94"/>
      <c r="I45" s="173"/>
      <c r="J45" s="94"/>
      <c r="K45" s="175"/>
      <c r="L45" s="113" t="s">
        <v>86</v>
      </c>
      <c r="M45" s="113" t="s">
        <v>107</v>
      </c>
      <c r="N45" s="118"/>
      <c r="O45" s="118"/>
    </row>
    <row r="46" spans="1:15" x14ac:dyDescent="0.25">
      <c r="A46" s="21">
        <v>1</v>
      </c>
      <c r="B46" s="18">
        <v>26158</v>
      </c>
      <c r="C46" s="18">
        <v>24990</v>
      </c>
      <c r="D46" s="133">
        <v>24372</v>
      </c>
      <c r="E46" s="133">
        <v>24153</v>
      </c>
      <c r="F46" s="166">
        <v>23353</v>
      </c>
      <c r="G46" s="165"/>
      <c r="H46" s="21"/>
      <c r="I46" s="174"/>
      <c r="J46" s="21"/>
      <c r="K46" s="175">
        <v>2015</v>
      </c>
      <c r="L46" s="114">
        <v>5389</v>
      </c>
      <c r="M46" s="116">
        <v>0.7</v>
      </c>
      <c r="N46" s="118"/>
      <c r="O46" s="118"/>
    </row>
    <row r="47" spans="1:15" x14ac:dyDescent="0.25">
      <c r="A47" s="21">
        <v>2</v>
      </c>
      <c r="B47" s="18">
        <v>27103</v>
      </c>
      <c r="C47" s="18">
        <v>26547</v>
      </c>
      <c r="D47" s="133">
        <v>26352</v>
      </c>
      <c r="E47" s="133">
        <v>25568</v>
      </c>
      <c r="F47" s="166">
        <v>25115</v>
      </c>
      <c r="G47" s="165"/>
      <c r="H47" s="21"/>
      <c r="I47" s="174"/>
      <c r="J47" s="21"/>
      <c r="K47" s="175">
        <v>2016</v>
      </c>
      <c r="L47" s="114">
        <v>15132</v>
      </c>
      <c r="M47" s="116">
        <v>2.4</v>
      </c>
      <c r="N47" s="118"/>
      <c r="O47" s="118"/>
    </row>
    <row r="48" spans="1:15" x14ac:dyDescent="0.25">
      <c r="A48" s="21">
        <v>3</v>
      </c>
      <c r="B48" s="18">
        <v>27866</v>
      </c>
      <c r="C48" s="18">
        <v>27296</v>
      </c>
      <c r="D48" s="133">
        <v>27688</v>
      </c>
      <c r="E48" s="133">
        <v>27328</v>
      </c>
      <c r="F48" s="166">
        <v>26136</v>
      </c>
      <c r="G48" s="165"/>
      <c r="H48" s="21"/>
      <c r="I48" s="174"/>
      <c r="J48" s="21"/>
      <c r="K48" s="175">
        <v>2017</v>
      </c>
      <c r="L48" s="114">
        <v>26136</v>
      </c>
      <c r="M48" s="116">
        <v>4.5</v>
      </c>
      <c r="N48" s="118"/>
      <c r="O48" s="118"/>
    </row>
    <row r="49" spans="1:15" x14ac:dyDescent="0.25">
      <c r="A49" s="21">
        <v>4</v>
      </c>
      <c r="B49" s="18">
        <v>29044</v>
      </c>
      <c r="C49" s="18">
        <v>27937</v>
      </c>
      <c r="D49" s="133">
        <v>28356</v>
      </c>
      <c r="E49" s="133">
        <v>28497</v>
      </c>
      <c r="F49" s="166">
        <v>27778</v>
      </c>
      <c r="G49" s="165"/>
      <c r="H49" s="21"/>
      <c r="I49" s="174"/>
      <c r="J49" s="21"/>
      <c r="K49" s="175">
        <v>2018</v>
      </c>
      <c r="L49" s="114">
        <v>38755</v>
      </c>
      <c r="M49" s="116">
        <v>6.9</v>
      </c>
      <c r="N49" s="119"/>
      <c r="O49" s="119"/>
    </row>
    <row r="50" spans="1:15" x14ac:dyDescent="0.25">
      <c r="A50" s="21">
        <v>5</v>
      </c>
      <c r="B50" s="18">
        <v>29595</v>
      </c>
      <c r="C50" s="18">
        <v>29076</v>
      </c>
      <c r="D50" s="133">
        <v>28789</v>
      </c>
      <c r="E50" s="133">
        <v>29000</v>
      </c>
      <c r="F50" s="166">
        <v>28895</v>
      </c>
      <c r="G50" s="165"/>
      <c r="H50" s="21"/>
      <c r="I50" s="174"/>
      <c r="J50" s="21"/>
      <c r="K50" s="176">
        <v>2019</v>
      </c>
      <c r="L50" s="149">
        <v>52653</v>
      </c>
      <c r="M50" s="150">
        <v>9.8000000000000007</v>
      </c>
      <c r="N50" s="96"/>
    </row>
    <row r="51" spans="1:15" x14ac:dyDescent="0.25">
      <c r="A51" s="21">
        <v>6</v>
      </c>
      <c r="B51" s="18">
        <v>29354</v>
      </c>
      <c r="C51" s="18">
        <v>29663</v>
      </c>
      <c r="D51" s="133">
        <v>29938</v>
      </c>
      <c r="E51" s="133">
        <v>29377</v>
      </c>
      <c r="F51" s="166">
        <v>29411</v>
      </c>
      <c r="G51" s="165"/>
      <c r="H51" s="21"/>
      <c r="I51" s="174"/>
      <c r="J51" s="21"/>
      <c r="K51" s="148">
        <v>2020</v>
      </c>
      <c r="L51" s="23">
        <v>64026</v>
      </c>
      <c r="M51" s="187">
        <v>12.7</v>
      </c>
      <c r="N51" s="96"/>
    </row>
    <row r="52" spans="1:15" x14ac:dyDescent="0.25">
      <c r="A52" s="21">
        <v>7</v>
      </c>
      <c r="B52" s="18">
        <v>29242</v>
      </c>
      <c r="C52" s="18">
        <v>29327</v>
      </c>
      <c r="D52" s="133">
        <v>30467</v>
      </c>
      <c r="E52" s="133">
        <v>30563</v>
      </c>
      <c r="F52" s="166">
        <v>29736</v>
      </c>
      <c r="G52" s="165"/>
      <c r="H52" s="21"/>
      <c r="I52" s="174"/>
      <c r="J52" s="21"/>
      <c r="M52" s="102"/>
      <c r="N52" s="96"/>
    </row>
    <row r="53" spans="1:15" x14ac:dyDescent="0.25">
      <c r="A53" s="21">
        <v>8</v>
      </c>
      <c r="B53" s="18">
        <v>29108</v>
      </c>
      <c r="C53" s="18">
        <v>29248</v>
      </c>
      <c r="D53" s="133">
        <v>30088</v>
      </c>
      <c r="E53" s="133">
        <v>31019</v>
      </c>
      <c r="F53" s="166">
        <v>30802</v>
      </c>
      <c r="G53" s="165"/>
      <c r="H53" s="21"/>
      <c r="I53" s="174"/>
      <c r="J53" s="21"/>
      <c r="M53" s="102"/>
      <c r="N53" s="96"/>
    </row>
    <row r="54" spans="1:15" x14ac:dyDescent="0.25">
      <c r="A54" s="21">
        <v>9</v>
      </c>
      <c r="B54" s="18">
        <v>27193</v>
      </c>
      <c r="C54" s="18">
        <v>29117</v>
      </c>
      <c r="D54" s="133">
        <v>29978</v>
      </c>
      <c r="E54" s="133">
        <v>30649</v>
      </c>
      <c r="F54" s="166">
        <v>31316</v>
      </c>
      <c r="G54" s="165"/>
      <c r="H54" s="21"/>
      <c r="I54" s="174"/>
      <c r="J54" s="21"/>
      <c r="M54" s="102"/>
      <c r="N54" s="96"/>
    </row>
    <row r="55" spans="1:15" x14ac:dyDescent="0.25">
      <c r="A55" s="21">
        <v>10</v>
      </c>
      <c r="B55" s="18">
        <v>25851</v>
      </c>
      <c r="C55" s="18">
        <v>27272</v>
      </c>
      <c r="D55" s="133">
        <v>29858</v>
      </c>
      <c r="E55" s="133">
        <v>30492</v>
      </c>
      <c r="F55" s="166">
        <v>30847</v>
      </c>
      <c r="G55" s="165"/>
      <c r="H55" s="21"/>
      <c r="I55" s="174"/>
      <c r="J55" s="21"/>
      <c r="M55" s="102"/>
      <c r="N55" s="96"/>
    </row>
    <row r="56" spans="1:15" x14ac:dyDescent="0.25">
      <c r="A56" s="21">
        <v>11</v>
      </c>
      <c r="B56" s="18">
        <v>25511</v>
      </c>
      <c r="C56" s="18">
        <v>25898</v>
      </c>
      <c r="D56" s="133">
        <v>27849</v>
      </c>
      <c r="E56" s="133">
        <v>30352</v>
      </c>
      <c r="F56" s="166">
        <v>30682</v>
      </c>
      <c r="G56" s="165"/>
      <c r="H56" s="21"/>
      <c r="I56" s="174"/>
      <c r="J56" s="21"/>
      <c r="M56" s="102"/>
      <c r="N56" s="96"/>
    </row>
    <row r="57" spans="1:15" x14ac:dyDescent="0.25">
      <c r="A57" s="21">
        <v>12</v>
      </c>
      <c r="B57" s="18">
        <v>25118</v>
      </c>
      <c r="C57" s="18">
        <v>25498</v>
      </c>
      <c r="D57" s="133">
        <v>26478</v>
      </c>
      <c r="E57" s="133">
        <v>28299</v>
      </c>
      <c r="F57" s="166">
        <v>30549</v>
      </c>
      <c r="G57" s="165"/>
      <c r="H57" s="21"/>
      <c r="I57" s="174"/>
      <c r="J57" s="21"/>
      <c r="M57" s="102"/>
      <c r="N57" s="96"/>
    </row>
    <row r="58" spans="1:15" x14ac:dyDescent="0.25">
      <c r="A58" s="21">
        <v>13</v>
      </c>
      <c r="B58" s="18">
        <v>24419</v>
      </c>
      <c r="C58" s="18">
        <v>25233</v>
      </c>
      <c r="D58" s="133">
        <v>26097</v>
      </c>
      <c r="E58" s="133">
        <v>26927</v>
      </c>
      <c r="F58" s="166">
        <v>28558</v>
      </c>
      <c r="G58" s="165"/>
      <c r="H58" s="21"/>
      <c r="I58" s="174"/>
      <c r="J58" s="21"/>
      <c r="M58" s="102"/>
      <c r="N58" s="96"/>
    </row>
    <row r="59" spans="1:15" x14ac:dyDescent="0.25">
      <c r="A59" s="21">
        <v>14</v>
      </c>
      <c r="B59" s="18">
        <v>24284</v>
      </c>
      <c r="C59" s="18">
        <v>24306</v>
      </c>
      <c r="D59" s="133">
        <v>25613</v>
      </c>
      <c r="E59" s="133">
        <v>26410</v>
      </c>
      <c r="F59" s="166">
        <v>27042</v>
      </c>
      <c r="G59" s="165"/>
      <c r="H59" s="21"/>
      <c r="I59" s="174"/>
      <c r="J59" s="21"/>
      <c r="M59" s="102"/>
      <c r="N59" s="96"/>
    </row>
    <row r="60" spans="1:15" x14ac:dyDescent="0.25">
      <c r="A60" s="21">
        <v>15</v>
      </c>
      <c r="B60" s="18">
        <v>23403</v>
      </c>
      <c r="C60" s="18">
        <v>24163</v>
      </c>
      <c r="D60" s="133">
        <v>24713</v>
      </c>
      <c r="E60" s="133">
        <v>25991</v>
      </c>
      <c r="F60" s="166">
        <v>26453</v>
      </c>
      <c r="G60" s="165"/>
      <c r="H60" s="21"/>
      <c r="I60" s="174"/>
      <c r="J60" s="21"/>
      <c r="M60" s="102"/>
      <c r="N60" s="96"/>
    </row>
    <row r="61" spans="1:15" x14ac:dyDescent="0.25">
      <c r="A61" s="21">
        <v>16</v>
      </c>
      <c r="B61" s="18">
        <v>23107</v>
      </c>
      <c r="C61" s="18">
        <v>23414</v>
      </c>
      <c r="D61" s="133">
        <v>24573</v>
      </c>
      <c r="E61" s="133">
        <v>25134</v>
      </c>
      <c r="F61" s="166">
        <v>26092</v>
      </c>
      <c r="G61" s="165"/>
      <c r="H61" s="21"/>
      <c r="I61" s="174"/>
      <c r="J61" s="21"/>
      <c r="M61" s="102"/>
      <c r="N61" s="96"/>
    </row>
    <row r="62" spans="1:15" x14ac:dyDescent="0.25">
      <c r="A62" s="21">
        <v>17</v>
      </c>
      <c r="B62" s="18">
        <v>23462</v>
      </c>
      <c r="C62" s="18">
        <v>23011</v>
      </c>
      <c r="D62" s="133">
        <v>23639</v>
      </c>
      <c r="E62" s="133">
        <v>24903</v>
      </c>
      <c r="F62" s="166">
        <v>25115</v>
      </c>
      <c r="G62" s="165"/>
      <c r="H62" s="21"/>
      <c r="I62" s="174"/>
      <c r="J62" s="21"/>
      <c r="M62" s="102"/>
      <c r="N62" s="96"/>
    </row>
    <row r="63" spans="1:15" x14ac:dyDescent="0.25">
      <c r="A63" s="21">
        <v>18</v>
      </c>
      <c r="B63" s="18">
        <v>22741</v>
      </c>
      <c r="C63" s="18">
        <v>22783</v>
      </c>
      <c r="D63" s="133">
        <v>22678</v>
      </c>
      <c r="E63" s="133">
        <v>23532</v>
      </c>
      <c r="F63" s="166">
        <v>24525</v>
      </c>
      <c r="G63" s="165"/>
      <c r="H63" s="21"/>
      <c r="I63" s="174"/>
      <c r="J63" s="21"/>
      <c r="M63" s="102"/>
      <c r="N63" s="96"/>
    </row>
    <row r="64" spans="1:15" x14ac:dyDescent="0.25">
      <c r="A64" s="21">
        <v>19</v>
      </c>
      <c r="B64" s="18">
        <v>21536</v>
      </c>
      <c r="C64" s="18">
        <v>22142</v>
      </c>
      <c r="D64" s="133">
        <v>22544</v>
      </c>
      <c r="E64" s="133">
        <v>22894</v>
      </c>
      <c r="F64" s="166">
        <v>23278</v>
      </c>
      <c r="G64" s="165"/>
      <c r="H64" s="21"/>
      <c r="I64" s="174"/>
      <c r="J64" s="21"/>
      <c r="M64" s="102"/>
      <c r="N64" s="96"/>
    </row>
    <row r="65" spans="1:14" x14ac:dyDescent="0.25">
      <c r="A65" s="21">
        <v>20</v>
      </c>
      <c r="B65" s="18">
        <v>19391</v>
      </c>
      <c r="C65" s="18">
        <v>20640</v>
      </c>
      <c r="D65" s="133">
        <v>21797</v>
      </c>
      <c r="E65" s="133">
        <v>22441</v>
      </c>
      <c r="F65" s="166">
        <v>22641</v>
      </c>
      <c r="G65" s="165"/>
      <c r="H65" s="21"/>
      <c r="I65" s="174"/>
      <c r="J65" s="21"/>
      <c r="M65" s="102"/>
      <c r="N65" s="96"/>
    </row>
    <row r="66" spans="1:14" x14ac:dyDescent="0.25">
      <c r="A66" s="21">
        <v>21</v>
      </c>
      <c r="B66" s="18">
        <v>18805</v>
      </c>
      <c r="C66" s="18">
        <v>18810</v>
      </c>
      <c r="D66" s="133">
        <v>20749</v>
      </c>
      <c r="E66" s="133">
        <v>21881</v>
      </c>
      <c r="F66" s="166">
        <v>22467</v>
      </c>
      <c r="G66" s="165"/>
      <c r="H66" s="21"/>
      <c r="I66" s="174"/>
      <c r="J66" s="21"/>
      <c r="M66" s="102"/>
      <c r="N66" s="96"/>
    </row>
    <row r="67" spans="1:14" x14ac:dyDescent="0.25">
      <c r="A67" s="21">
        <v>22</v>
      </c>
      <c r="B67" s="18">
        <v>17714</v>
      </c>
      <c r="C67" s="18">
        <v>18281</v>
      </c>
      <c r="D67" s="133">
        <v>19047</v>
      </c>
      <c r="E67" s="133">
        <v>21154</v>
      </c>
      <c r="F67" s="166">
        <v>22148</v>
      </c>
      <c r="G67" s="165"/>
      <c r="H67" s="21"/>
      <c r="I67" s="174"/>
      <c r="J67" s="21"/>
      <c r="M67" s="102"/>
      <c r="N67" s="96"/>
    </row>
    <row r="68" spans="1:14" x14ac:dyDescent="0.25">
      <c r="A68" s="21">
        <v>23</v>
      </c>
      <c r="B68" s="18">
        <v>16654</v>
      </c>
      <c r="C68" s="18">
        <v>17261</v>
      </c>
      <c r="D68" s="133">
        <v>18505</v>
      </c>
      <c r="E68" s="133">
        <v>19526</v>
      </c>
      <c r="F68" s="166">
        <v>21499</v>
      </c>
      <c r="G68" s="165"/>
      <c r="H68" s="21"/>
      <c r="I68" s="174"/>
      <c r="J68" s="21"/>
      <c r="M68" s="102"/>
      <c r="N68" s="96"/>
    </row>
    <row r="69" spans="1:14" x14ac:dyDescent="0.25">
      <c r="A69" s="21">
        <v>24</v>
      </c>
      <c r="B69" s="18">
        <v>16288</v>
      </c>
      <c r="C69" s="18">
        <v>16532</v>
      </c>
      <c r="D69" s="133">
        <v>17716</v>
      </c>
      <c r="E69" s="133">
        <v>19088</v>
      </c>
      <c r="F69" s="166">
        <v>20105</v>
      </c>
      <c r="G69" s="165"/>
      <c r="H69" s="21"/>
      <c r="I69" s="174"/>
      <c r="J69" s="21"/>
      <c r="M69" s="102"/>
      <c r="N69" s="96"/>
    </row>
    <row r="70" spans="1:14" x14ac:dyDescent="0.25">
      <c r="A70" s="21">
        <v>25</v>
      </c>
      <c r="B70" s="18">
        <v>16007</v>
      </c>
      <c r="C70" s="18">
        <v>16525</v>
      </c>
      <c r="D70" s="133">
        <v>17542</v>
      </c>
      <c r="E70" s="133">
        <v>18583</v>
      </c>
      <c r="F70" s="166">
        <v>19970</v>
      </c>
      <c r="G70" s="165"/>
      <c r="H70" s="21"/>
      <c r="I70" s="174"/>
      <c r="J70" s="21"/>
      <c r="M70" s="102"/>
      <c r="N70" s="96"/>
    </row>
    <row r="71" spans="1:14" x14ac:dyDescent="0.25">
      <c r="A71" s="21">
        <v>26</v>
      </c>
      <c r="B71" s="18">
        <v>15953</v>
      </c>
      <c r="C71" s="18">
        <v>16480</v>
      </c>
      <c r="D71" s="133">
        <v>17806</v>
      </c>
      <c r="E71" s="133">
        <v>18789</v>
      </c>
      <c r="F71" s="166">
        <v>19926</v>
      </c>
      <c r="G71" s="165"/>
      <c r="H71" s="21"/>
      <c r="I71" s="174"/>
      <c r="J71" s="21"/>
      <c r="M71" s="102"/>
      <c r="N71" s="96"/>
    </row>
    <row r="72" spans="1:14" x14ac:dyDescent="0.25">
      <c r="A72" s="21">
        <v>27</v>
      </c>
      <c r="B72" s="18">
        <v>16009</v>
      </c>
      <c r="C72" s="18">
        <v>16783</v>
      </c>
      <c r="D72" s="133">
        <v>18123</v>
      </c>
      <c r="E72" s="133">
        <v>19522</v>
      </c>
      <c r="F72" s="166">
        <v>20312</v>
      </c>
      <c r="G72" s="165"/>
      <c r="H72" s="21"/>
      <c r="I72" s="174"/>
      <c r="J72" s="21"/>
      <c r="M72" s="102"/>
      <c r="N72" s="96"/>
    </row>
    <row r="73" spans="1:14" x14ac:dyDescent="0.25">
      <c r="A73" s="21">
        <v>28</v>
      </c>
      <c r="B73" s="18">
        <v>17010</v>
      </c>
      <c r="C73" s="18">
        <v>16896</v>
      </c>
      <c r="D73" s="133">
        <v>18718</v>
      </c>
      <c r="E73" s="133">
        <v>20072</v>
      </c>
      <c r="F73" s="166">
        <v>21345</v>
      </c>
      <c r="G73" s="165"/>
      <c r="H73" s="21"/>
      <c r="I73" s="174"/>
      <c r="J73" s="21"/>
      <c r="M73" s="102"/>
      <c r="N73" s="96"/>
    </row>
    <row r="74" spans="1:14" x14ac:dyDescent="0.25">
      <c r="A74" s="21">
        <v>29</v>
      </c>
      <c r="B74" s="18">
        <v>18399</v>
      </c>
      <c r="C74" s="18">
        <v>18073</v>
      </c>
      <c r="D74" s="133">
        <v>19053</v>
      </c>
      <c r="E74" s="133">
        <v>20855</v>
      </c>
      <c r="F74" s="166">
        <v>22095</v>
      </c>
      <c r="G74" s="165"/>
      <c r="H74" s="21"/>
      <c r="I74" s="174"/>
      <c r="J74" s="21"/>
      <c r="M74" s="102"/>
      <c r="N74" s="96"/>
    </row>
    <row r="75" spans="1:14" x14ac:dyDescent="0.25">
      <c r="A75" s="21">
        <v>30</v>
      </c>
      <c r="B75" s="18">
        <v>20314</v>
      </c>
      <c r="C75" s="18">
        <v>19615</v>
      </c>
      <c r="D75" s="133">
        <v>20349</v>
      </c>
      <c r="E75" s="133">
        <v>21365</v>
      </c>
      <c r="F75" s="166">
        <v>22811</v>
      </c>
      <c r="G75" s="165"/>
      <c r="H75" s="21"/>
      <c r="I75" s="174"/>
      <c r="J75" s="21"/>
      <c r="M75" s="102"/>
      <c r="N75" s="96"/>
    </row>
    <row r="76" spans="1:14" x14ac:dyDescent="0.25">
      <c r="A76" s="21">
        <v>31</v>
      </c>
      <c r="B76" s="18">
        <v>21961</v>
      </c>
      <c r="C76" s="18">
        <v>21392</v>
      </c>
      <c r="D76" s="133">
        <v>21964</v>
      </c>
      <c r="E76" s="133">
        <v>22655</v>
      </c>
      <c r="F76" s="166">
        <v>23126</v>
      </c>
      <c r="G76" s="165"/>
      <c r="H76" s="21"/>
      <c r="I76" s="174"/>
      <c r="J76" s="21"/>
      <c r="M76" s="102"/>
      <c r="N76" s="96"/>
    </row>
    <row r="77" spans="1:14" x14ac:dyDescent="0.25">
      <c r="A77" s="21">
        <v>32</v>
      </c>
      <c r="B77" s="18">
        <v>23972</v>
      </c>
      <c r="C77" s="18">
        <v>23105</v>
      </c>
      <c r="D77" s="133">
        <v>23701</v>
      </c>
      <c r="E77" s="133">
        <v>24209</v>
      </c>
      <c r="F77" s="166">
        <v>24354</v>
      </c>
      <c r="G77" s="165"/>
      <c r="H77" s="21"/>
      <c r="I77" s="174"/>
      <c r="J77" s="21"/>
      <c r="M77" s="102"/>
      <c r="N77" s="96"/>
    </row>
    <row r="78" spans="1:14" x14ac:dyDescent="0.25">
      <c r="A78" s="21">
        <v>33</v>
      </c>
      <c r="B78" s="18">
        <v>27275</v>
      </c>
      <c r="C78" s="18">
        <v>25115</v>
      </c>
      <c r="D78" s="133">
        <v>25312</v>
      </c>
      <c r="E78" s="133">
        <v>25996</v>
      </c>
      <c r="F78" s="166">
        <v>25953</v>
      </c>
      <c r="G78" s="165"/>
      <c r="H78" s="21"/>
      <c r="I78" s="174"/>
      <c r="J78" s="21"/>
      <c r="K78" s="174"/>
      <c r="L78" s="184"/>
      <c r="M78" s="184"/>
      <c r="N78" s="96"/>
    </row>
    <row r="79" spans="1:14" x14ac:dyDescent="0.25">
      <c r="A79" s="21">
        <v>34</v>
      </c>
      <c r="B79" s="18">
        <v>30173</v>
      </c>
      <c r="C79" s="18">
        <v>28598</v>
      </c>
      <c r="D79" s="133">
        <v>27493</v>
      </c>
      <c r="E79" s="133">
        <v>27541</v>
      </c>
      <c r="F79" s="166">
        <v>27719</v>
      </c>
      <c r="G79" s="18">
        <v>278</v>
      </c>
      <c r="H79" s="18">
        <v>93</v>
      </c>
      <c r="I79" s="135">
        <v>6108.45</v>
      </c>
      <c r="J79" s="183">
        <v>5394.340000000002</v>
      </c>
      <c r="K79" s="185"/>
      <c r="L79" s="186"/>
      <c r="M79" s="145"/>
      <c r="N79" s="96"/>
    </row>
    <row r="80" spans="1:14" x14ac:dyDescent="0.25">
      <c r="A80" s="21">
        <v>35</v>
      </c>
      <c r="B80" s="18">
        <v>32952</v>
      </c>
      <c r="C80" s="18">
        <v>31106</v>
      </c>
      <c r="D80" s="133">
        <v>30655</v>
      </c>
      <c r="E80" s="133">
        <v>29498</v>
      </c>
      <c r="F80" s="166">
        <v>29173</v>
      </c>
      <c r="G80" s="145">
        <v>1816</v>
      </c>
      <c r="H80" s="145">
        <v>1521</v>
      </c>
      <c r="I80" s="135">
        <v>56163.439999999995</v>
      </c>
      <c r="J80" s="183">
        <v>51963.753636363646</v>
      </c>
      <c r="K80" s="185"/>
      <c r="L80" s="186"/>
      <c r="M80" s="145"/>
      <c r="N80" s="96"/>
    </row>
    <row r="81" spans="1:14" x14ac:dyDescent="0.25">
      <c r="A81" s="21">
        <v>36</v>
      </c>
      <c r="B81" s="18">
        <v>33886</v>
      </c>
      <c r="C81" s="18">
        <v>33146</v>
      </c>
      <c r="D81" s="133">
        <v>32538</v>
      </c>
      <c r="E81" s="133">
        <v>31935</v>
      </c>
      <c r="F81" s="166">
        <v>30504</v>
      </c>
      <c r="G81" s="145">
        <v>2922</v>
      </c>
      <c r="H81" s="145">
        <v>2649</v>
      </c>
      <c r="I81" s="135">
        <v>120845.22</v>
      </c>
      <c r="J81" s="183">
        <v>119314.06772727266</v>
      </c>
      <c r="K81" s="185"/>
      <c r="L81" s="186"/>
      <c r="M81" s="145"/>
      <c r="N81" s="96"/>
    </row>
    <row r="82" spans="1:14" x14ac:dyDescent="0.25">
      <c r="A82" s="21">
        <v>37</v>
      </c>
      <c r="B82" s="18">
        <v>34085</v>
      </c>
      <c r="C82" s="18">
        <v>34136</v>
      </c>
      <c r="D82" s="133">
        <v>34301</v>
      </c>
      <c r="E82" s="133">
        <v>33879</v>
      </c>
      <c r="F82" s="166">
        <v>32873</v>
      </c>
      <c r="G82" s="18">
        <v>3644</v>
      </c>
      <c r="H82" s="22">
        <v>3725</v>
      </c>
      <c r="I82" s="135">
        <v>205182.32999999981</v>
      </c>
      <c r="J82" s="183">
        <v>206775.20909090893</v>
      </c>
      <c r="K82" s="185"/>
      <c r="L82" s="186"/>
      <c r="M82" s="145"/>
      <c r="N82" s="96"/>
    </row>
    <row r="83" spans="1:14" x14ac:dyDescent="0.25">
      <c r="A83" s="21">
        <v>38</v>
      </c>
      <c r="B83" s="18">
        <v>34191</v>
      </c>
      <c r="C83" s="18">
        <v>34169</v>
      </c>
      <c r="D83" s="133">
        <v>35209</v>
      </c>
      <c r="E83" s="133">
        <v>35278</v>
      </c>
      <c r="F83" s="166">
        <v>34719</v>
      </c>
      <c r="G83" s="18">
        <v>3907</v>
      </c>
      <c r="H83" s="22">
        <v>4517</v>
      </c>
      <c r="I83" s="135">
        <v>260155.8399999993</v>
      </c>
      <c r="J83" s="183">
        <v>309416.30116161553</v>
      </c>
      <c r="K83" s="185"/>
      <c r="L83" s="186"/>
      <c r="M83" s="145"/>
      <c r="N83" s="96"/>
    </row>
    <row r="84" spans="1:14" x14ac:dyDescent="0.25">
      <c r="A84" s="21">
        <v>39</v>
      </c>
      <c r="B84" s="18">
        <v>33415</v>
      </c>
      <c r="C84" s="18">
        <v>34208</v>
      </c>
      <c r="D84" s="133">
        <v>35088</v>
      </c>
      <c r="E84" s="133">
        <v>36165</v>
      </c>
      <c r="F84" s="166">
        <v>35984</v>
      </c>
      <c r="G84" s="18">
        <v>3937</v>
      </c>
      <c r="H84" s="22">
        <v>4623</v>
      </c>
      <c r="I84" s="135">
        <v>329737.70999999973</v>
      </c>
      <c r="J84" s="183">
        <v>382158.07954545354</v>
      </c>
      <c r="K84" s="185"/>
      <c r="L84" s="186"/>
      <c r="M84" s="145"/>
      <c r="N84" s="96"/>
    </row>
    <row r="85" spans="1:14" x14ac:dyDescent="0.25">
      <c r="A85" s="21">
        <v>40</v>
      </c>
      <c r="B85" s="18">
        <v>33768</v>
      </c>
      <c r="C85" s="18">
        <v>33307</v>
      </c>
      <c r="D85" s="133">
        <v>35064</v>
      </c>
      <c r="E85" s="133">
        <v>35908</v>
      </c>
      <c r="F85" s="166">
        <v>36707</v>
      </c>
      <c r="G85" s="18">
        <v>3513</v>
      </c>
      <c r="H85" s="22">
        <v>4662</v>
      </c>
      <c r="I85" s="135">
        <v>372507.72999999986</v>
      </c>
      <c r="J85" s="183">
        <v>442348.84909090865</v>
      </c>
      <c r="K85" s="185"/>
      <c r="L85" s="186"/>
      <c r="M85" s="145"/>
      <c r="N85" s="96"/>
    </row>
    <row r="86" spans="1:14" x14ac:dyDescent="0.25">
      <c r="A86" s="21">
        <v>41</v>
      </c>
      <c r="B86" s="18">
        <v>34158</v>
      </c>
      <c r="C86" s="18">
        <v>33652</v>
      </c>
      <c r="D86" s="133">
        <v>34083</v>
      </c>
      <c r="E86" s="133">
        <v>35702</v>
      </c>
      <c r="F86" s="166">
        <v>36305</v>
      </c>
      <c r="G86" s="18">
        <v>3048</v>
      </c>
      <c r="H86" s="22">
        <v>4071</v>
      </c>
      <c r="I86" s="135">
        <v>370791.34999999986</v>
      </c>
      <c r="J86" s="183">
        <v>481186.25181818212</v>
      </c>
      <c r="K86" s="185"/>
      <c r="L86" s="186"/>
      <c r="M86" s="145"/>
      <c r="N86" s="96"/>
    </row>
    <row r="87" spans="1:14" x14ac:dyDescent="0.25">
      <c r="A87" s="21">
        <v>42</v>
      </c>
      <c r="B87" s="18">
        <v>33986</v>
      </c>
      <c r="C87" s="18">
        <v>34038</v>
      </c>
      <c r="D87" s="133">
        <v>34302</v>
      </c>
      <c r="E87" s="133">
        <v>34714</v>
      </c>
      <c r="F87" s="166">
        <v>36067</v>
      </c>
      <c r="G87" s="18">
        <v>2721</v>
      </c>
      <c r="H87" s="22">
        <v>3659</v>
      </c>
      <c r="I87" s="135">
        <v>387937.35999999964</v>
      </c>
      <c r="J87" s="183">
        <v>513730.39752525243</v>
      </c>
      <c r="K87" s="185"/>
      <c r="L87" s="186"/>
      <c r="M87" s="145"/>
      <c r="N87" s="96"/>
    </row>
    <row r="88" spans="1:14" x14ac:dyDescent="0.25">
      <c r="A88" s="21">
        <v>43</v>
      </c>
      <c r="B88" s="18">
        <v>34133</v>
      </c>
      <c r="C88" s="18">
        <v>33836</v>
      </c>
      <c r="D88" s="133">
        <v>34580</v>
      </c>
      <c r="E88" s="133">
        <v>34821</v>
      </c>
      <c r="F88" s="166">
        <v>35005</v>
      </c>
      <c r="G88" s="18">
        <v>2528</v>
      </c>
      <c r="H88" s="22">
        <v>3245</v>
      </c>
      <c r="I88" s="135">
        <v>404380.57999999984</v>
      </c>
      <c r="J88" s="183">
        <v>517340.53419191984</v>
      </c>
      <c r="K88" s="185"/>
      <c r="L88" s="186"/>
      <c r="M88" s="145"/>
      <c r="N88" s="96"/>
    </row>
    <row r="89" spans="1:14" x14ac:dyDescent="0.25">
      <c r="A89" s="21">
        <v>44</v>
      </c>
      <c r="B89" s="18">
        <v>33781</v>
      </c>
      <c r="C89" s="18">
        <v>34011</v>
      </c>
      <c r="D89" s="133">
        <v>34307</v>
      </c>
      <c r="E89" s="133">
        <v>35043</v>
      </c>
      <c r="F89" s="166">
        <v>34956</v>
      </c>
      <c r="G89" s="18">
        <v>2339</v>
      </c>
      <c r="H89" s="22">
        <v>2901</v>
      </c>
      <c r="I89" s="135">
        <v>416103.53999999992</v>
      </c>
      <c r="J89" s="183">
        <v>497050.85181818192</v>
      </c>
      <c r="K89" s="185"/>
      <c r="L89" s="186"/>
      <c r="M89" s="145"/>
      <c r="N89" s="96"/>
    </row>
    <row r="90" spans="1:14" x14ac:dyDescent="0.25">
      <c r="A90" s="21">
        <v>45</v>
      </c>
      <c r="B90" s="18">
        <v>33016</v>
      </c>
      <c r="C90" s="18">
        <v>33597</v>
      </c>
      <c r="D90" s="133">
        <v>34454</v>
      </c>
      <c r="E90" s="133">
        <v>34691</v>
      </c>
      <c r="F90" s="166">
        <v>35235</v>
      </c>
      <c r="G90" s="18">
        <v>2047</v>
      </c>
      <c r="H90" s="22">
        <v>2720</v>
      </c>
      <c r="I90" s="135">
        <v>403597.16000000003</v>
      </c>
      <c r="J90" s="183">
        <v>533346.94515151449</v>
      </c>
      <c r="K90" s="185"/>
      <c r="L90" s="186"/>
      <c r="M90" s="145"/>
      <c r="N90" s="96"/>
    </row>
    <row r="91" spans="1:14" x14ac:dyDescent="0.25">
      <c r="A91" s="21">
        <v>46</v>
      </c>
      <c r="B91" s="18">
        <v>32022</v>
      </c>
      <c r="C91" s="18">
        <v>32844</v>
      </c>
      <c r="D91" s="133">
        <v>34018</v>
      </c>
      <c r="E91" s="133">
        <v>34798</v>
      </c>
      <c r="F91" s="166">
        <v>34844</v>
      </c>
      <c r="G91" s="18">
        <v>1886</v>
      </c>
      <c r="H91" s="22">
        <v>2404</v>
      </c>
      <c r="I91" s="135">
        <v>392748.86</v>
      </c>
      <c r="J91" s="183">
        <v>522356.44651515211</v>
      </c>
      <c r="K91" s="185"/>
      <c r="L91" s="186"/>
      <c r="M91" s="145"/>
      <c r="N91" s="96"/>
    </row>
    <row r="92" spans="1:14" x14ac:dyDescent="0.25">
      <c r="A92" s="21">
        <v>47</v>
      </c>
      <c r="B92" s="18">
        <v>30865</v>
      </c>
      <c r="C92" s="18">
        <v>31794</v>
      </c>
      <c r="D92" s="133">
        <v>33105</v>
      </c>
      <c r="E92" s="133">
        <v>34368</v>
      </c>
      <c r="F92" s="166">
        <v>34916</v>
      </c>
      <c r="G92" s="18">
        <v>1799</v>
      </c>
      <c r="H92" s="22">
        <v>2259</v>
      </c>
      <c r="I92" s="135">
        <v>398945.45000000024</v>
      </c>
      <c r="J92" s="183">
        <v>505053.17858585872</v>
      </c>
      <c r="K92" s="185"/>
      <c r="L92" s="186"/>
      <c r="M92" s="145"/>
      <c r="N92" s="96"/>
    </row>
    <row r="93" spans="1:14" x14ac:dyDescent="0.25">
      <c r="A93" s="21">
        <v>48</v>
      </c>
      <c r="B93" s="18">
        <v>30302</v>
      </c>
      <c r="C93" s="18">
        <v>30604</v>
      </c>
      <c r="D93" s="133">
        <v>32107</v>
      </c>
      <c r="E93" s="133">
        <v>33463</v>
      </c>
      <c r="F93" s="166">
        <v>34530</v>
      </c>
      <c r="G93" s="18">
        <v>1628</v>
      </c>
      <c r="H93" s="22">
        <v>2110</v>
      </c>
      <c r="I93" s="135">
        <v>384508.6399999999</v>
      </c>
      <c r="J93" s="183">
        <v>515389.409090909</v>
      </c>
      <c r="K93" s="185"/>
      <c r="L93" s="186"/>
      <c r="M93" s="145"/>
      <c r="N93" s="96"/>
    </row>
    <row r="94" spans="1:14" x14ac:dyDescent="0.25">
      <c r="A94" s="21">
        <v>49</v>
      </c>
      <c r="B94" s="18">
        <v>30114</v>
      </c>
      <c r="C94" s="18">
        <v>30134</v>
      </c>
      <c r="D94" s="133">
        <v>30848</v>
      </c>
      <c r="E94" s="133">
        <v>32378</v>
      </c>
      <c r="F94" s="166">
        <v>33488</v>
      </c>
      <c r="G94" s="18">
        <v>1522</v>
      </c>
      <c r="H94" s="22">
        <v>1913</v>
      </c>
      <c r="I94" s="135">
        <v>374580.08000000007</v>
      </c>
      <c r="J94" s="183">
        <v>499876.45858585765</v>
      </c>
      <c r="K94" s="185"/>
      <c r="L94" s="186"/>
      <c r="M94" s="145"/>
      <c r="N94" s="96"/>
    </row>
    <row r="95" spans="1:14" x14ac:dyDescent="0.25">
      <c r="A95" s="21">
        <v>50</v>
      </c>
      <c r="B95" s="18">
        <v>30009</v>
      </c>
      <c r="C95" s="18">
        <v>29919</v>
      </c>
      <c r="D95" s="133">
        <v>30330</v>
      </c>
      <c r="E95" s="133">
        <v>31010</v>
      </c>
      <c r="F95" s="166">
        <v>32397</v>
      </c>
      <c r="G95" s="18">
        <v>1325</v>
      </c>
      <c r="H95" s="22">
        <v>1775</v>
      </c>
      <c r="I95" s="135">
        <v>355306.34000000043</v>
      </c>
      <c r="J95" s="183">
        <v>484620.11242424243</v>
      </c>
      <c r="K95" s="185"/>
      <c r="L95" s="186"/>
      <c r="M95" s="145"/>
      <c r="N95" s="96"/>
    </row>
    <row r="96" spans="1:14" x14ac:dyDescent="0.25">
      <c r="A96" s="21">
        <v>51</v>
      </c>
      <c r="B96" s="18">
        <v>30099</v>
      </c>
      <c r="C96" s="18">
        <v>29788</v>
      </c>
      <c r="D96" s="133">
        <v>30088</v>
      </c>
      <c r="E96" s="133">
        <v>30537</v>
      </c>
      <c r="F96" s="166">
        <v>31043</v>
      </c>
      <c r="G96" s="18">
        <v>1259</v>
      </c>
      <c r="H96" s="22">
        <v>1522</v>
      </c>
      <c r="I96" s="135">
        <v>354881.01000000007</v>
      </c>
      <c r="J96" s="183">
        <v>444891.30707070703</v>
      </c>
      <c r="K96" s="185"/>
      <c r="L96" s="186"/>
      <c r="M96" s="145"/>
      <c r="N96" s="96"/>
    </row>
    <row r="97" spans="1:14" x14ac:dyDescent="0.25">
      <c r="A97" s="21">
        <v>52</v>
      </c>
      <c r="B97" s="18">
        <v>29608</v>
      </c>
      <c r="C97" s="18">
        <v>29849</v>
      </c>
      <c r="D97" s="133">
        <v>29931</v>
      </c>
      <c r="E97" s="133">
        <v>30351</v>
      </c>
      <c r="F97" s="166">
        <v>30601</v>
      </c>
      <c r="G97" s="18">
        <v>1174</v>
      </c>
      <c r="H97" s="22">
        <v>1518</v>
      </c>
      <c r="I97" s="135">
        <v>352571.5799999999</v>
      </c>
      <c r="J97" s="183">
        <v>453029.63535353495</v>
      </c>
      <c r="K97" s="185"/>
      <c r="L97" s="186"/>
      <c r="M97" s="145"/>
      <c r="N97" s="96"/>
    </row>
    <row r="98" spans="1:14" x14ac:dyDescent="0.25">
      <c r="A98" s="21">
        <v>53</v>
      </c>
      <c r="B98" s="18">
        <v>29182</v>
      </c>
      <c r="C98" s="18">
        <v>29409</v>
      </c>
      <c r="D98" s="133">
        <v>29997</v>
      </c>
      <c r="E98" s="133">
        <v>30111</v>
      </c>
      <c r="F98" s="166">
        <v>30308</v>
      </c>
      <c r="G98" s="18">
        <v>1081</v>
      </c>
      <c r="H98" s="22">
        <v>1352</v>
      </c>
      <c r="I98" s="135">
        <v>332208.13999999996</v>
      </c>
      <c r="J98" s="183">
        <v>437931.52575757552</v>
      </c>
      <c r="K98" s="185"/>
      <c r="L98" s="186"/>
      <c r="M98" s="145"/>
      <c r="N98" s="96"/>
    </row>
    <row r="99" spans="1:14" x14ac:dyDescent="0.25">
      <c r="A99" s="21">
        <v>54</v>
      </c>
      <c r="B99" s="18">
        <v>28742</v>
      </c>
      <c r="C99" s="18">
        <v>28968</v>
      </c>
      <c r="D99" s="133">
        <v>29510</v>
      </c>
      <c r="E99" s="133">
        <v>30161</v>
      </c>
      <c r="F99" s="166">
        <v>30111</v>
      </c>
      <c r="G99" s="18">
        <v>1024</v>
      </c>
      <c r="H99" s="22">
        <v>1259</v>
      </c>
      <c r="I99" s="135">
        <v>337658.42000000004</v>
      </c>
      <c r="J99" s="183">
        <v>420398.8784848486</v>
      </c>
      <c r="K99" s="185"/>
      <c r="L99" s="186"/>
      <c r="M99" s="145"/>
      <c r="N99" s="96"/>
    </row>
    <row r="100" spans="1:14" x14ac:dyDescent="0.25">
      <c r="A100" s="21">
        <v>55</v>
      </c>
      <c r="B100" s="18">
        <v>28580</v>
      </c>
      <c r="C100" s="18">
        <v>28526</v>
      </c>
      <c r="D100" s="133">
        <v>29018</v>
      </c>
      <c r="E100" s="133">
        <v>29642</v>
      </c>
      <c r="F100" s="166">
        <v>30162</v>
      </c>
      <c r="G100" s="18">
        <v>900</v>
      </c>
      <c r="H100" s="22">
        <v>1202</v>
      </c>
      <c r="I100" s="135">
        <v>292685.39999999985</v>
      </c>
      <c r="J100" s="183">
        <v>407037.2869696971</v>
      </c>
      <c r="K100" s="185"/>
      <c r="L100" s="186"/>
      <c r="M100" s="145"/>
      <c r="N100" s="96"/>
    </row>
    <row r="101" spans="1:14" x14ac:dyDescent="0.25">
      <c r="A101" s="21">
        <v>56</v>
      </c>
      <c r="B101" s="18">
        <v>27907</v>
      </c>
      <c r="C101" s="18">
        <v>28360</v>
      </c>
      <c r="D101" s="133">
        <v>28572</v>
      </c>
      <c r="E101" s="133">
        <v>29107</v>
      </c>
      <c r="F101" s="166">
        <v>29572</v>
      </c>
      <c r="G101" s="18">
        <v>784</v>
      </c>
      <c r="H101" s="22">
        <v>1051</v>
      </c>
      <c r="I101" s="135">
        <v>279586.67</v>
      </c>
      <c r="J101" s="183">
        <v>366106.82580808096</v>
      </c>
      <c r="K101" s="185"/>
      <c r="L101" s="186"/>
      <c r="M101" s="145"/>
      <c r="N101" s="96"/>
    </row>
    <row r="102" spans="1:14" x14ac:dyDescent="0.25">
      <c r="A102" s="21">
        <v>57</v>
      </c>
      <c r="B102" s="18">
        <v>27089</v>
      </c>
      <c r="C102" s="18">
        <v>27679</v>
      </c>
      <c r="D102" s="133">
        <v>28385</v>
      </c>
      <c r="E102" s="133">
        <v>28636</v>
      </c>
      <c r="F102" s="166">
        <v>29037</v>
      </c>
      <c r="G102" s="18">
        <v>693</v>
      </c>
      <c r="H102" s="22">
        <v>926</v>
      </c>
      <c r="I102" s="135">
        <v>261458.55000000013</v>
      </c>
      <c r="J102" s="183">
        <v>343793.87545454554</v>
      </c>
      <c r="K102" s="185"/>
      <c r="L102" s="186"/>
      <c r="M102" s="145"/>
      <c r="N102" s="96"/>
    </row>
    <row r="103" spans="1:14" x14ac:dyDescent="0.25">
      <c r="A103" s="21">
        <v>58</v>
      </c>
      <c r="B103" s="18">
        <v>26657</v>
      </c>
      <c r="C103" s="18">
        <v>26864</v>
      </c>
      <c r="D103" s="133">
        <v>27630</v>
      </c>
      <c r="E103" s="133">
        <v>28409</v>
      </c>
      <c r="F103" s="166">
        <v>28523</v>
      </c>
      <c r="G103" s="18">
        <v>594</v>
      </c>
      <c r="H103" s="22">
        <v>786</v>
      </c>
      <c r="I103" s="135">
        <v>214788.86000000004</v>
      </c>
      <c r="J103" s="183">
        <v>300383.99570707063</v>
      </c>
      <c r="K103" s="185"/>
      <c r="L103" s="186"/>
      <c r="M103" s="145"/>
      <c r="N103" s="96"/>
    </row>
    <row r="104" spans="1:14" x14ac:dyDescent="0.25">
      <c r="A104" s="21">
        <v>59</v>
      </c>
      <c r="B104" s="18">
        <v>26298</v>
      </c>
      <c r="C104" s="18">
        <v>26458</v>
      </c>
      <c r="D104" s="133">
        <v>26864</v>
      </c>
      <c r="E104" s="133">
        <v>27602</v>
      </c>
      <c r="F104" s="166">
        <v>28327</v>
      </c>
      <c r="G104" s="18">
        <v>502</v>
      </c>
      <c r="H104" s="22">
        <v>690</v>
      </c>
      <c r="I104" s="135">
        <v>191939.24999999994</v>
      </c>
      <c r="J104" s="183">
        <v>276746.24252525269</v>
      </c>
      <c r="K104" s="185"/>
      <c r="L104" s="186"/>
      <c r="M104" s="145"/>
      <c r="N104" s="96"/>
    </row>
    <row r="105" spans="1:14" x14ac:dyDescent="0.25">
      <c r="A105" s="21">
        <v>60</v>
      </c>
      <c r="B105" s="18">
        <v>25854</v>
      </c>
      <c r="C105" s="18">
        <v>26096</v>
      </c>
      <c r="D105" s="133">
        <v>26427</v>
      </c>
      <c r="E105" s="133">
        <v>26805</v>
      </c>
      <c r="F105" s="166">
        <v>27514</v>
      </c>
      <c r="G105" s="18">
        <v>497</v>
      </c>
      <c r="H105" s="22">
        <v>602</v>
      </c>
      <c r="I105" s="135">
        <v>199494.77999999997</v>
      </c>
      <c r="J105" s="183">
        <v>245899.89212121224</v>
      </c>
      <c r="K105" s="185"/>
      <c r="L105" s="186"/>
      <c r="M105" s="145"/>
      <c r="N105" s="96"/>
    </row>
    <row r="106" spans="1:14" x14ac:dyDescent="0.25">
      <c r="A106" s="21">
        <v>61</v>
      </c>
      <c r="B106" s="18">
        <v>25756</v>
      </c>
      <c r="C106" s="18">
        <v>25679</v>
      </c>
      <c r="D106" s="133">
        <v>26028</v>
      </c>
      <c r="E106" s="133">
        <v>26393</v>
      </c>
      <c r="F106" s="166">
        <v>26659</v>
      </c>
      <c r="G106" s="18">
        <v>437</v>
      </c>
      <c r="H106" s="22">
        <v>552</v>
      </c>
      <c r="I106" s="135">
        <v>188574.38999999996</v>
      </c>
      <c r="J106" s="183">
        <v>249210.1461111111</v>
      </c>
      <c r="K106" s="185"/>
      <c r="L106" s="186"/>
      <c r="M106" s="145"/>
      <c r="N106" s="96"/>
    </row>
    <row r="107" spans="1:14" x14ac:dyDescent="0.25">
      <c r="A107" s="21">
        <v>62</v>
      </c>
      <c r="B107" s="18">
        <v>24697</v>
      </c>
      <c r="C107" s="18">
        <v>25507</v>
      </c>
      <c r="D107" s="133">
        <v>25602</v>
      </c>
      <c r="E107" s="133">
        <v>25961</v>
      </c>
      <c r="F107" s="166">
        <v>26216</v>
      </c>
      <c r="G107" s="18">
        <v>353</v>
      </c>
      <c r="H107" s="22">
        <v>526</v>
      </c>
      <c r="I107" s="135">
        <v>151028.07000000007</v>
      </c>
      <c r="J107" s="183">
        <v>233978.11308080799</v>
      </c>
      <c r="K107" s="185"/>
      <c r="L107" s="186"/>
      <c r="M107" s="145"/>
      <c r="N107" s="96"/>
    </row>
    <row r="108" spans="1:14" x14ac:dyDescent="0.25">
      <c r="A108" s="21">
        <v>63</v>
      </c>
      <c r="B108" s="18">
        <v>24650</v>
      </c>
      <c r="C108" s="18">
        <v>24506</v>
      </c>
      <c r="D108" s="133">
        <v>25331</v>
      </c>
      <c r="E108" s="133">
        <v>25467</v>
      </c>
      <c r="F108" s="166">
        <v>25832</v>
      </c>
      <c r="G108" s="18">
        <v>341</v>
      </c>
      <c r="H108" s="22">
        <v>385</v>
      </c>
      <c r="I108" s="135">
        <v>154073.13000000003</v>
      </c>
      <c r="J108" s="183">
        <v>188083.27590909088</v>
      </c>
      <c r="K108" s="185"/>
      <c r="L108" s="186"/>
      <c r="M108" s="145"/>
      <c r="N108" s="96"/>
    </row>
    <row r="109" spans="1:14" x14ac:dyDescent="0.25">
      <c r="A109" s="21">
        <v>64</v>
      </c>
      <c r="B109" s="18">
        <v>23486</v>
      </c>
      <c r="C109" s="18">
        <v>24358</v>
      </c>
      <c r="D109" s="133">
        <v>24357</v>
      </c>
      <c r="E109" s="133">
        <v>25247</v>
      </c>
      <c r="F109" s="166">
        <v>25272</v>
      </c>
      <c r="G109" s="18">
        <v>265</v>
      </c>
      <c r="H109" s="22">
        <v>367</v>
      </c>
      <c r="I109" s="135">
        <v>136522.84999999992</v>
      </c>
      <c r="J109" s="183">
        <v>184864.70015151522</v>
      </c>
      <c r="K109" s="185"/>
      <c r="L109" s="186"/>
      <c r="M109" s="145"/>
      <c r="N109" s="96"/>
    </row>
    <row r="110" spans="1:14" x14ac:dyDescent="0.25">
      <c r="A110" s="21">
        <v>65</v>
      </c>
      <c r="B110" s="18">
        <v>22623</v>
      </c>
      <c r="C110" s="18">
        <v>23235</v>
      </c>
      <c r="D110" s="133">
        <v>24178</v>
      </c>
      <c r="E110" s="133">
        <v>24205</v>
      </c>
      <c r="F110" s="166">
        <v>25006</v>
      </c>
      <c r="G110" s="18">
        <v>271</v>
      </c>
      <c r="H110" s="22">
        <v>319</v>
      </c>
      <c r="I110" s="135">
        <v>133048.49</v>
      </c>
      <c r="J110" s="183">
        <v>181456.80929292936</v>
      </c>
      <c r="K110" s="185"/>
      <c r="L110" s="186"/>
      <c r="M110" s="145"/>
      <c r="N110" s="96"/>
    </row>
    <row r="111" spans="1:14" x14ac:dyDescent="0.25">
      <c r="A111" s="21">
        <v>66</v>
      </c>
      <c r="B111" s="18">
        <v>21997</v>
      </c>
      <c r="C111" s="18">
        <v>22346</v>
      </c>
      <c r="D111" s="133">
        <v>23040</v>
      </c>
      <c r="E111" s="133">
        <v>24046</v>
      </c>
      <c r="F111" s="166">
        <v>23990</v>
      </c>
      <c r="G111" s="18">
        <v>242</v>
      </c>
      <c r="H111" s="22">
        <v>276</v>
      </c>
      <c r="I111" s="135">
        <v>115817.70999999999</v>
      </c>
      <c r="J111" s="183">
        <v>148793.29121212132</v>
      </c>
      <c r="K111" s="185"/>
      <c r="L111" s="186"/>
      <c r="M111" s="145"/>
      <c r="N111" s="96"/>
    </row>
    <row r="112" spans="1:14" x14ac:dyDescent="0.25">
      <c r="A112" s="21">
        <v>67</v>
      </c>
      <c r="B112" s="18">
        <v>21189</v>
      </c>
      <c r="C112" s="18">
        <v>21862</v>
      </c>
      <c r="D112" s="133">
        <v>22231</v>
      </c>
      <c r="E112" s="133">
        <v>22938</v>
      </c>
      <c r="F112" s="166">
        <v>23832</v>
      </c>
      <c r="G112" s="18">
        <v>211</v>
      </c>
      <c r="H112" s="22">
        <v>292</v>
      </c>
      <c r="I112" s="135">
        <v>110280.18</v>
      </c>
      <c r="J112" s="183">
        <v>146159.9011111111</v>
      </c>
      <c r="K112" s="185"/>
      <c r="L112" s="186"/>
      <c r="M112" s="145"/>
      <c r="N112" s="96"/>
    </row>
    <row r="113" spans="1:14" x14ac:dyDescent="0.25">
      <c r="A113" s="21">
        <v>68</v>
      </c>
      <c r="B113" s="18">
        <v>21120</v>
      </c>
      <c r="C113" s="18">
        <v>21099</v>
      </c>
      <c r="D113" s="133">
        <v>21661</v>
      </c>
      <c r="E113" s="133">
        <v>22067</v>
      </c>
      <c r="F113" s="166">
        <v>22722</v>
      </c>
      <c r="G113" s="18">
        <v>162</v>
      </c>
      <c r="H113" s="22">
        <v>231</v>
      </c>
      <c r="I113" s="135">
        <v>81385.519999999975</v>
      </c>
      <c r="J113" s="183">
        <v>118453.92090909096</v>
      </c>
      <c r="K113" s="185"/>
      <c r="L113" s="186"/>
      <c r="M113" s="145"/>
      <c r="N113" s="96"/>
    </row>
    <row r="114" spans="1:14" x14ac:dyDescent="0.25">
      <c r="A114" s="21">
        <v>69</v>
      </c>
      <c r="B114" s="18">
        <v>20676</v>
      </c>
      <c r="C114" s="18">
        <v>20980</v>
      </c>
      <c r="D114" s="133">
        <v>20917</v>
      </c>
      <c r="E114" s="133">
        <v>21474</v>
      </c>
      <c r="F114" s="166">
        <v>21796</v>
      </c>
      <c r="G114" s="18">
        <v>146</v>
      </c>
      <c r="H114" s="22">
        <v>190</v>
      </c>
      <c r="I114" s="135">
        <v>86975.62</v>
      </c>
      <c r="J114" s="183">
        <v>104188.23454545459</v>
      </c>
      <c r="K114" s="185"/>
      <c r="L114" s="186"/>
      <c r="M114" s="145"/>
      <c r="N114" s="96"/>
    </row>
    <row r="115" spans="1:14" x14ac:dyDescent="0.25">
      <c r="A115" s="21">
        <v>70</v>
      </c>
      <c r="B115" s="18">
        <v>19680</v>
      </c>
      <c r="C115" s="18">
        <v>20455</v>
      </c>
      <c r="D115" s="133">
        <v>20767</v>
      </c>
      <c r="E115" s="133">
        <v>20696</v>
      </c>
      <c r="F115" s="166">
        <v>21139</v>
      </c>
      <c r="G115" s="18">
        <v>111</v>
      </c>
      <c r="H115" s="22">
        <v>157</v>
      </c>
      <c r="I115" s="135">
        <v>72870.28</v>
      </c>
      <c r="J115" s="183">
        <v>95739.769191919215</v>
      </c>
      <c r="K115" s="185"/>
      <c r="L115" s="186"/>
      <c r="M115" s="145"/>
      <c r="N115" s="96"/>
    </row>
    <row r="116" spans="1:14" x14ac:dyDescent="0.25">
      <c r="A116" s="21">
        <v>71</v>
      </c>
      <c r="B116" s="18">
        <v>18069</v>
      </c>
      <c r="C116" s="18">
        <v>19439</v>
      </c>
      <c r="D116" s="133">
        <v>20226</v>
      </c>
      <c r="E116" s="133">
        <v>20532</v>
      </c>
      <c r="F116" s="166">
        <v>20406</v>
      </c>
      <c r="G116" s="18">
        <v>122</v>
      </c>
      <c r="H116" s="22">
        <v>148</v>
      </c>
      <c r="I116" s="135">
        <v>80927.010000000009</v>
      </c>
      <c r="J116" s="183">
        <v>100622.44858585861</v>
      </c>
      <c r="K116" s="185"/>
      <c r="L116" s="186"/>
      <c r="M116" s="145"/>
      <c r="N116" s="96"/>
    </row>
    <row r="117" spans="1:14" x14ac:dyDescent="0.25">
      <c r="A117" s="21">
        <v>72</v>
      </c>
      <c r="B117" s="18">
        <v>17034</v>
      </c>
      <c r="C117" s="18">
        <v>17824</v>
      </c>
      <c r="D117" s="133">
        <v>19194</v>
      </c>
      <c r="E117" s="133">
        <v>19978</v>
      </c>
      <c r="F117" s="166">
        <v>20259</v>
      </c>
      <c r="G117" s="18">
        <v>86</v>
      </c>
      <c r="H117" s="22">
        <v>129</v>
      </c>
      <c r="I117" s="135">
        <v>62359.770000000004</v>
      </c>
      <c r="J117" s="183">
        <v>87376.601363636393</v>
      </c>
      <c r="K117" s="185"/>
      <c r="L117" s="186"/>
      <c r="M117" s="145"/>
      <c r="N117" s="96"/>
    </row>
    <row r="118" spans="1:14" x14ac:dyDescent="0.25">
      <c r="A118" s="21">
        <v>73</v>
      </c>
      <c r="B118" s="18">
        <v>15573</v>
      </c>
      <c r="C118" s="18">
        <v>16780</v>
      </c>
      <c r="D118" s="133">
        <v>17529</v>
      </c>
      <c r="E118" s="133">
        <v>18904</v>
      </c>
      <c r="F118" s="166">
        <v>19637</v>
      </c>
      <c r="G118" s="18">
        <v>76</v>
      </c>
      <c r="H118" s="22">
        <v>100</v>
      </c>
      <c r="I118" s="135">
        <v>57155.829999999994</v>
      </c>
      <c r="J118" s="183">
        <v>75293.744343434286</v>
      </c>
      <c r="K118" s="185"/>
      <c r="L118" s="186"/>
      <c r="M118" s="145"/>
      <c r="N118" s="96"/>
    </row>
    <row r="119" spans="1:14" x14ac:dyDescent="0.25">
      <c r="A119" s="21">
        <v>74</v>
      </c>
      <c r="B119" s="18">
        <v>14094</v>
      </c>
      <c r="C119" s="18">
        <v>15302</v>
      </c>
      <c r="D119" s="133">
        <v>16512</v>
      </c>
      <c r="E119" s="133">
        <v>17274</v>
      </c>
      <c r="F119" s="166">
        <v>18534</v>
      </c>
      <c r="G119" s="18">
        <v>80</v>
      </c>
      <c r="H119" s="22">
        <v>90</v>
      </c>
      <c r="I119" s="135">
        <v>48608.25</v>
      </c>
      <c r="J119" s="183">
        <v>69937.469949494902</v>
      </c>
      <c r="K119" s="185"/>
      <c r="L119" s="186"/>
      <c r="M119" s="145"/>
      <c r="N119" s="96"/>
    </row>
    <row r="120" spans="1:14" x14ac:dyDescent="0.25">
      <c r="A120" s="21">
        <v>75</v>
      </c>
      <c r="B120" s="18">
        <v>12750</v>
      </c>
      <c r="C120" s="18">
        <v>13778</v>
      </c>
      <c r="D120" s="133">
        <v>15004</v>
      </c>
      <c r="E120" s="133">
        <v>16219</v>
      </c>
      <c r="F120" s="166">
        <v>16914</v>
      </c>
      <c r="G120" s="18">
        <v>58</v>
      </c>
      <c r="H120" s="22">
        <v>94</v>
      </c>
      <c r="I120" s="135">
        <v>43506.31</v>
      </c>
      <c r="J120" s="183">
        <v>67921.088989898897</v>
      </c>
      <c r="K120" s="185"/>
      <c r="L120" s="186"/>
      <c r="M120" s="145"/>
      <c r="N120" s="96"/>
    </row>
    <row r="121" spans="1:14" x14ac:dyDescent="0.25">
      <c r="A121" s="21">
        <v>76</v>
      </c>
      <c r="B121" s="18">
        <v>12237</v>
      </c>
      <c r="C121" s="18">
        <v>12490</v>
      </c>
      <c r="D121" s="133">
        <v>13473</v>
      </c>
      <c r="E121" s="133">
        <v>14720</v>
      </c>
      <c r="F121" s="166">
        <v>15833</v>
      </c>
      <c r="G121" s="18">
        <v>60</v>
      </c>
      <c r="H121" s="22">
        <v>56</v>
      </c>
      <c r="I121" s="135">
        <v>37361.260000000009</v>
      </c>
      <c r="J121" s="183">
        <v>44512.578181818149</v>
      </c>
      <c r="K121" s="185"/>
      <c r="L121" s="186"/>
      <c r="M121" s="145"/>
      <c r="N121" s="96"/>
    </row>
    <row r="122" spans="1:14" x14ac:dyDescent="0.25">
      <c r="A122" s="21">
        <v>77</v>
      </c>
      <c r="B122" s="18">
        <v>11450</v>
      </c>
      <c r="C122" s="18">
        <v>11922</v>
      </c>
      <c r="D122" s="133">
        <v>12158</v>
      </c>
      <c r="E122" s="133">
        <v>13194</v>
      </c>
      <c r="F122" s="166">
        <v>14332</v>
      </c>
      <c r="G122" s="18">
        <v>32</v>
      </c>
      <c r="H122" s="22">
        <v>64</v>
      </c>
      <c r="I122" s="135">
        <v>26016.09</v>
      </c>
      <c r="J122" s="183">
        <v>48398.573838383825</v>
      </c>
      <c r="K122" s="185"/>
      <c r="L122" s="186"/>
      <c r="M122" s="145"/>
      <c r="N122" s="96"/>
    </row>
    <row r="123" spans="1:14" x14ac:dyDescent="0.25">
      <c r="A123" s="21">
        <v>78</v>
      </c>
      <c r="B123" s="18">
        <v>10438</v>
      </c>
      <c r="C123" s="18">
        <v>11111</v>
      </c>
      <c r="D123" s="133">
        <v>11571</v>
      </c>
      <c r="E123" s="133">
        <v>11823</v>
      </c>
      <c r="F123" s="166">
        <v>12800</v>
      </c>
      <c r="G123" s="18">
        <v>33</v>
      </c>
      <c r="H123" s="22">
        <v>46</v>
      </c>
      <c r="I123" s="135">
        <v>26211.550000000003</v>
      </c>
      <c r="J123" s="183">
        <v>26872.238181818178</v>
      </c>
      <c r="K123" s="185"/>
      <c r="L123" s="186"/>
      <c r="M123" s="145"/>
      <c r="N123" s="96"/>
    </row>
    <row r="124" spans="1:14" x14ac:dyDescent="0.25">
      <c r="A124" s="21">
        <v>79</v>
      </c>
      <c r="B124" s="18">
        <v>9537</v>
      </c>
      <c r="C124" s="18">
        <v>10102</v>
      </c>
      <c r="D124" s="133">
        <v>10724</v>
      </c>
      <c r="E124" s="133">
        <v>11197</v>
      </c>
      <c r="F124" s="166">
        <v>11418</v>
      </c>
      <c r="G124" s="18">
        <v>38</v>
      </c>
      <c r="H124" s="22">
        <v>36</v>
      </c>
      <c r="I124" s="135">
        <v>25637.87</v>
      </c>
      <c r="J124" s="183">
        <v>31098.423030303067</v>
      </c>
      <c r="K124" s="185"/>
      <c r="L124" s="186"/>
      <c r="M124" s="145"/>
      <c r="N124" s="96"/>
    </row>
    <row r="125" spans="1:14" x14ac:dyDescent="0.25">
      <c r="A125" s="21">
        <v>80</v>
      </c>
      <c r="B125" s="18">
        <v>8900</v>
      </c>
      <c r="C125" s="18">
        <v>9175</v>
      </c>
      <c r="D125" s="133">
        <v>9758</v>
      </c>
      <c r="E125" s="133">
        <v>10328</v>
      </c>
      <c r="F125" s="166">
        <v>10759</v>
      </c>
      <c r="G125" s="18">
        <v>31</v>
      </c>
      <c r="H125" s="22">
        <v>41</v>
      </c>
      <c r="I125" s="135">
        <v>34553.630000000005</v>
      </c>
      <c r="J125" s="183">
        <v>27764.876666666663</v>
      </c>
      <c r="K125" s="185"/>
      <c r="L125" s="186"/>
      <c r="M125" s="145"/>
      <c r="N125" s="96"/>
    </row>
    <row r="126" spans="1:14" x14ac:dyDescent="0.25">
      <c r="A126" s="21">
        <v>81</v>
      </c>
      <c r="B126" s="18">
        <v>7997</v>
      </c>
      <c r="C126" s="18">
        <v>8533</v>
      </c>
      <c r="D126" s="133">
        <v>8784</v>
      </c>
      <c r="E126" s="133">
        <v>9370</v>
      </c>
      <c r="F126" s="166">
        <v>9868</v>
      </c>
      <c r="G126" s="18">
        <v>22</v>
      </c>
      <c r="H126" s="22">
        <v>34</v>
      </c>
      <c r="I126" s="135">
        <v>16383.529999999999</v>
      </c>
      <c r="J126" s="183">
        <v>25004.80454545455</v>
      </c>
      <c r="K126" s="185"/>
      <c r="L126" s="186"/>
      <c r="M126" s="145"/>
      <c r="N126" s="96"/>
    </row>
    <row r="127" spans="1:14" x14ac:dyDescent="0.25">
      <c r="A127" s="21">
        <v>82</v>
      </c>
      <c r="B127" s="18">
        <v>7148</v>
      </c>
      <c r="C127" s="18">
        <v>7601</v>
      </c>
      <c r="D127" s="133">
        <v>8111</v>
      </c>
      <c r="E127" s="133">
        <v>8376</v>
      </c>
      <c r="F127" s="166">
        <v>8931</v>
      </c>
      <c r="G127" s="18">
        <v>29</v>
      </c>
      <c r="H127" s="22">
        <v>29</v>
      </c>
      <c r="I127" s="135">
        <v>23439.200000000001</v>
      </c>
      <c r="J127" s="183">
        <v>21827.813636363637</v>
      </c>
      <c r="K127" s="185"/>
      <c r="L127" s="186"/>
      <c r="M127" s="145"/>
      <c r="N127" s="96"/>
    </row>
    <row r="128" spans="1:14" x14ac:dyDescent="0.25">
      <c r="A128" s="21">
        <v>83</v>
      </c>
      <c r="B128" s="18">
        <v>6165</v>
      </c>
      <c r="C128" s="18">
        <v>6735</v>
      </c>
      <c r="D128" s="133">
        <v>7199</v>
      </c>
      <c r="E128" s="133">
        <v>7684</v>
      </c>
      <c r="F128" s="166">
        <v>7906</v>
      </c>
      <c r="G128" s="18">
        <v>14</v>
      </c>
      <c r="H128" s="22">
        <v>26</v>
      </c>
      <c r="I128" s="135">
        <v>14513.31</v>
      </c>
      <c r="J128" s="183">
        <v>28391.414242424242</v>
      </c>
      <c r="K128" s="185"/>
      <c r="L128" s="186"/>
      <c r="M128" s="145"/>
      <c r="N128" s="96"/>
    </row>
    <row r="129" spans="1:14" x14ac:dyDescent="0.25">
      <c r="A129" s="21">
        <v>84</v>
      </c>
      <c r="B129" s="18">
        <v>5510</v>
      </c>
      <c r="C129" s="18">
        <v>5774</v>
      </c>
      <c r="D129" s="133">
        <v>6312</v>
      </c>
      <c r="E129" s="133">
        <v>6721</v>
      </c>
      <c r="F129" s="166">
        <v>7169</v>
      </c>
      <c r="G129" s="18">
        <v>16</v>
      </c>
      <c r="H129" s="22">
        <v>15</v>
      </c>
      <c r="I129" s="135">
        <v>15089.349999999999</v>
      </c>
      <c r="J129" s="183">
        <v>17880.283333333329</v>
      </c>
      <c r="K129" s="185"/>
      <c r="L129" s="186"/>
      <c r="M129" s="145"/>
      <c r="N129" s="96"/>
    </row>
    <row r="130" spans="1:14" x14ac:dyDescent="0.25">
      <c r="A130" s="21">
        <v>85</v>
      </c>
      <c r="B130" s="18">
        <v>4769</v>
      </c>
      <c r="C130" s="18">
        <v>5088</v>
      </c>
      <c r="D130" s="133">
        <v>5318</v>
      </c>
      <c r="E130" s="133">
        <v>5905</v>
      </c>
      <c r="F130" s="166">
        <v>6178</v>
      </c>
      <c r="G130" s="18">
        <v>9</v>
      </c>
      <c r="H130" s="22">
        <v>16</v>
      </c>
      <c r="I130" s="135">
        <v>5962.26</v>
      </c>
      <c r="J130" s="183">
        <v>14210.06</v>
      </c>
      <c r="K130" s="185"/>
      <c r="L130" s="186"/>
      <c r="M130" s="145"/>
      <c r="N130" s="96"/>
    </row>
    <row r="131" spans="1:14" x14ac:dyDescent="0.25">
      <c r="A131" s="21">
        <v>86</v>
      </c>
      <c r="B131" s="18">
        <v>4141</v>
      </c>
      <c r="C131" s="18">
        <v>4368</v>
      </c>
      <c r="D131" s="133">
        <v>4636</v>
      </c>
      <c r="E131" s="133">
        <v>4892</v>
      </c>
      <c r="F131" s="166">
        <v>5358</v>
      </c>
      <c r="G131" s="18">
        <v>5</v>
      </c>
      <c r="H131" s="22">
        <v>14</v>
      </c>
      <c r="I131" s="135">
        <v>2833.04</v>
      </c>
      <c r="J131" s="183">
        <v>10579.962222222221</v>
      </c>
      <c r="K131" s="185"/>
      <c r="L131" s="186"/>
      <c r="M131" s="145"/>
      <c r="N131" s="96"/>
    </row>
    <row r="132" spans="1:14" x14ac:dyDescent="0.25">
      <c r="A132" s="21">
        <v>87</v>
      </c>
      <c r="B132" s="18">
        <v>3360</v>
      </c>
      <c r="C132" s="18">
        <v>3691</v>
      </c>
      <c r="D132" s="133">
        <v>3957</v>
      </c>
      <c r="E132" s="133">
        <v>4165</v>
      </c>
      <c r="F132" s="166">
        <v>4421</v>
      </c>
      <c r="G132" s="18">
        <v>9</v>
      </c>
      <c r="H132" s="22">
        <v>4</v>
      </c>
      <c r="I132" s="135">
        <v>11461.369999999999</v>
      </c>
      <c r="J132" s="183">
        <v>7343.09</v>
      </c>
      <c r="K132" s="185"/>
      <c r="L132" s="186"/>
      <c r="M132" s="145"/>
      <c r="N132" s="96"/>
    </row>
    <row r="133" spans="1:14" x14ac:dyDescent="0.25">
      <c r="A133" s="21">
        <v>88</v>
      </c>
      <c r="B133" s="18">
        <v>2788</v>
      </c>
      <c r="C133" s="18">
        <v>2989</v>
      </c>
      <c r="D133" s="133">
        <v>3241</v>
      </c>
      <c r="E133" s="133">
        <v>3557</v>
      </c>
      <c r="F133" s="166">
        <v>3692</v>
      </c>
      <c r="G133" s="18">
        <v>4</v>
      </c>
      <c r="H133" s="22">
        <v>10</v>
      </c>
      <c r="I133" s="135">
        <v>3440.1000000000004</v>
      </c>
      <c r="J133" s="183">
        <v>8931.0045454545507</v>
      </c>
      <c r="K133" s="185"/>
      <c r="L133" s="186"/>
      <c r="M133" s="145"/>
      <c r="N133" s="96"/>
    </row>
    <row r="134" spans="1:14" x14ac:dyDescent="0.25">
      <c r="A134" s="21">
        <v>89</v>
      </c>
      <c r="B134" s="18">
        <v>2255</v>
      </c>
      <c r="C134" s="18">
        <v>2420</v>
      </c>
      <c r="D134" s="133">
        <v>2610</v>
      </c>
      <c r="E134" s="133">
        <v>2858</v>
      </c>
      <c r="F134" s="166">
        <v>3035</v>
      </c>
      <c r="G134" s="18">
        <v>4</v>
      </c>
      <c r="H134" s="22">
        <v>4</v>
      </c>
      <c r="I134" s="135">
        <v>2451.98</v>
      </c>
      <c r="J134" s="183">
        <v>2919.96</v>
      </c>
      <c r="K134" s="185"/>
      <c r="L134" s="186"/>
      <c r="M134" s="145"/>
      <c r="N134" s="96"/>
    </row>
    <row r="135" spans="1:14" x14ac:dyDescent="0.25">
      <c r="A135" s="151" t="s">
        <v>113</v>
      </c>
      <c r="B135" s="18">
        <v>6506</v>
      </c>
      <c r="C135" s="18">
        <v>7042</v>
      </c>
      <c r="D135" s="133">
        <v>7528</v>
      </c>
      <c r="E135" s="133">
        <v>8187</v>
      </c>
      <c r="F135" s="166">
        <v>8828</v>
      </c>
      <c r="G135" s="18">
        <v>18</v>
      </c>
      <c r="H135" s="22">
        <v>20</v>
      </c>
      <c r="I135" s="135">
        <v>16623.64</v>
      </c>
      <c r="J135" s="183">
        <v>15429.43929292929</v>
      </c>
      <c r="K135" s="185"/>
      <c r="L135" s="186"/>
      <c r="M135" s="145"/>
      <c r="N135" s="96"/>
    </row>
    <row r="136" spans="1:14" x14ac:dyDescent="0.25">
      <c r="A136" s="25" t="s">
        <v>17</v>
      </c>
      <c r="B136" s="24">
        <f t="shared" ref="B136:C136" si="0">SUM(B45:B135)</f>
        <v>2032618</v>
      </c>
      <c r="C136" s="112">
        <f t="shared" si="0"/>
        <v>2048890</v>
      </c>
      <c r="D136" s="112">
        <f>SUM(D45:D135)</f>
        <v>2106556</v>
      </c>
      <c r="E136" s="112">
        <f>SUM(E45:E135)</f>
        <v>2163114</v>
      </c>
      <c r="F136" s="177">
        <f>SUM(F45:F135)</f>
        <v>2200468</v>
      </c>
      <c r="G136" s="112">
        <f>SUM(G79:G135)</f>
        <v>52653</v>
      </c>
      <c r="H136" s="112">
        <f>SUM(H79:H135)</f>
        <v>64026</v>
      </c>
      <c r="I136" s="147">
        <f>SUM(I79:I135)</f>
        <v>9841984.3299999945</v>
      </c>
      <c r="J136" s="117">
        <f>SUM(J79:J135)</f>
        <v>12666784.687676769</v>
      </c>
      <c r="K136" s="103"/>
      <c r="L136" s="103"/>
      <c r="M136" s="103"/>
      <c r="N136" s="103"/>
    </row>
  </sheetData>
  <mergeCells count="2">
    <mergeCell ref="B43:D43"/>
    <mergeCell ref="G42:M42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38"/>
  <sheetViews>
    <sheetView zoomScaleNormal="100" workbookViewId="0">
      <pane xSplit="1" ySplit="3" topLeftCell="B12" activePane="bottomRight" state="frozen"/>
      <selection pane="topRight" activeCell="B1" sqref="B1"/>
      <selection pane="bottomLeft" activeCell="A4" sqref="A4"/>
      <selection pane="bottomRight" activeCell="B27" sqref="B27"/>
    </sheetView>
  </sheetViews>
  <sheetFormatPr defaultRowHeight="15" x14ac:dyDescent="0.25"/>
  <cols>
    <col min="2" max="2" width="18.5703125" customWidth="1"/>
    <col min="3" max="3" width="17.85546875" customWidth="1"/>
    <col min="4" max="4" width="18.5703125" customWidth="1"/>
    <col min="5" max="5" width="20.28515625" customWidth="1"/>
    <col min="6" max="6" width="18.140625" customWidth="1"/>
    <col min="7" max="7" width="14.140625" customWidth="1"/>
    <col min="8" max="8" width="12" customWidth="1"/>
    <col min="9" max="9" width="12.28515625" customWidth="1"/>
    <col min="10" max="10" width="11.28515625" customWidth="1"/>
  </cols>
  <sheetData>
    <row r="1" spans="1:5" s="119" customFormat="1" x14ac:dyDescent="0.25">
      <c r="A1" s="10" t="s">
        <v>6</v>
      </c>
    </row>
    <row r="2" spans="1:5" s="119" customFormat="1" ht="15.75" thickBot="1" x14ac:dyDescent="0.3"/>
    <row r="3" spans="1:5" s="119" customFormat="1" ht="26.25" thickBot="1" x14ac:dyDescent="0.3">
      <c r="A3" s="2"/>
      <c r="B3" s="3" t="s">
        <v>103</v>
      </c>
      <c r="C3" s="3" t="s">
        <v>7</v>
      </c>
      <c r="D3" s="3" t="s">
        <v>8</v>
      </c>
      <c r="E3" s="11" t="s">
        <v>104</v>
      </c>
    </row>
    <row r="4" spans="1:5" s="119" customFormat="1" x14ac:dyDescent="0.25">
      <c r="A4" s="4">
        <v>2001</v>
      </c>
      <c r="B4" s="5"/>
      <c r="C4" s="12">
        <v>0.126</v>
      </c>
      <c r="D4" s="12">
        <v>0.82199999999999995</v>
      </c>
      <c r="E4" s="12">
        <v>5.1999999999999998E-2</v>
      </c>
    </row>
    <row r="5" spans="1:5" s="119" customFormat="1" x14ac:dyDescent="0.25">
      <c r="A5" s="4">
        <v>2002</v>
      </c>
      <c r="B5" s="5"/>
      <c r="C5" s="12">
        <v>0.14599999999999999</v>
      </c>
      <c r="D5" s="12">
        <v>0.80500000000000005</v>
      </c>
      <c r="E5" s="12">
        <v>4.9000000000000002E-2</v>
      </c>
    </row>
    <row r="6" spans="1:5" s="119" customFormat="1" x14ac:dyDescent="0.25">
      <c r="A6" s="4">
        <v>2003</v>
      </c>
      <c r="B6" s="5"/>
      <c r="C6" s="12">
        <v>0.17399999999999999</v>
      </c>
      <c r="D6" s="12">
        <v>0.77800000000000002</v>
      </c>
      <c r="E6" s="12">
        <v>4.8000000000000001E-2</v>
      </c>
    </row>
    <row r="7" spans="1:5" s="119" customFormat="1" x14ac:dyDescent="0.25">
      <c r="A7" s="4">
        <v>2004</v>
      </c>
      <c r="B7" s="5"/>
      <c r="C7" s="12">
        <v>0.19500000000000001</v>
      </c>
      <c r="D7" s="12">
        <v>0.75800000000000001</v>
      </c>
      <c r="E7" s="12">
        <v>4.7E-2</v>
      </c>
    </row>
    <row r="8" spans="1:5" s="119" customFormat="1" x14ac:dyDescent="0.25">
      <c r="A8" s="4">
        <v>2005</v>
      </c>
      <c r="B8" s="12">
        <v>0.01</v>
      </c>
      <c r="C8" s="12">
        <v>0.21</v>
      </c>
      <c r="D8" s="12">
        <v>0.73899999999999999</v>
      </c>
      <c r="E8" s="12">
        <v>4.1000000000000002E-2</v>
      </c>
    </row>
    <row r="9" spans="1:5" s="119" customFormat="1" x14ac:dyDescent="0.25">
      <c r="A9" s="4">
        <v>2006</v>
      </c>
      <c r="B9" s="12">
        <v>2.9000000000000001E-2</v>
      </c>
      <c r="C9" s="12">
        <v>0.214</v>
      </c>
      <c r="D9" s="12">
        <v>0.71699999999999997</v>
      </c>
      <c r="E9" s="12">
        <v>0.04</v>
      </c>
    </row>
    <row r="10" spans="1:5" s="119" customFormat="1" x14ac:dyDescent="0.25">
      <c r="A10" s="4">
        <v>2007</v>
      </c>
      <c r="B10" s="12">
        <v>5.3999999999999999E-2</v>
      </c>
      <c r="C10" s="12">
        <v>0.21199999999999999</v>
      </c>
      <c r="D10" s="12">
        <v>0.69499999999999995</v>
      </c>
      <c r="E10" s="12">
        <v>3.9E-2</v>
      </c>
    </row>
    <row r="11" spans="1:5" s="119" customFormat="1" x14ac:dyDescent="0.25">
      <c r="A11" s="4">
        <v>2008</v>
      </c>
      <c r="B11" s="12">
        <v>7.6999999999999999E-2</v>
      </c>
      <c r="C11" s="12">
        <v>0.216</v>
      </c>
      <c r="D11" s="12">
        <v>0.66800000000000004</v>
      </c>
      <c r="E11" s="12">
        <v>3.9E-2</v>
      </c>
    </row>
    <row r="12" spans="1:5" s="119" customFormat="1" x14ac:dyDescent="0.25">
      <c r="A12" s="4">
        <v>2009</v>
      </c>
      <c r="B12" s="12">
        <v>0.104</v>
      </c>
      <c r="C12" s="12">
        <v>0.22800000000000001</v>
      </c>
      <c r="D12" s="12">
        <v>0.629</v>
      </c>
      <c r="E12" s="12">
        <v>3.9E-2</v>
      </c>
    </row>
    <row r="13" spans="1:5" s="119" customFormat="1" x14ac:dyDescent="0.25">
      <c r="A13" s="4">
        <v>2010</v>
      </c>
      <c r="B13" s="12">
        <v>0.13700000000000001</v>
      </c>
      <c r="C13" s="12">
        <v>0.20799999999999999</v>
      </c>
      <c r="D13" s="12">
        <v>0.61599999999999999</v>
      </c>
      <c r="E13" s="12">
        <v>3.9E-2</v>
      </c>
    </row>
    <row r="14" spans="1:5" s="119" customFormat="1" x14ac:dyDescent="0.25">
      <c r="A14" s="4">
        <v>2011</v>
      </c>
      <c r="B14" s="12">
        <v>0.17699999999999999</v>
      </c>
      <c r="C14" s="12">
        <v>0.20899999999999999</v>
      </c>
      <c r="D14" s="12">
        <v>0.57299999999999995</v>
      </c>
      <c r="E14" s="12">
        <v>0.04</v>
      </c>
    </row>
    <row r="15" spans="1:5" s="119" customFormat="1" x14ac:dyDescent="0.25">
      <c r="A15" s="4">
        <v>2012</v>
      </c>
      <c r="B15" s="12">
        <v>0.17899999999999999</v>
      </c>
      <c r="C15" s="12">
        <v>0.215</v>
      </c>
      <c r="D15" s="13">
        <v>0.56399999999999995</v>
      </c>
      <c r="E15" s="12">
        <v>4.1000000000000002E-2</v>
      </c>
    </row>
    <row r="16" spans="1:5" s="119" customFormat="1" x14ac:dyDescent="0.25">
      <c r="A16" s="4">
        <v>2013</v>
      </c>
      <c r="B16" s="12">
        <v>0.189</v>
      </c>
      <c r="C16" s="12">
        <v>0.22800000000000001</v>
      </c>
      <c r="D16" s="13">
        <v>0.54100000000000004</v>
      </c>
      <c r="E16" s="12">
        <v>4.2000000000000003E-2</v>
      </c>
    </row>
    <row r="17" spans="1:5" s="119" customFormat="1" x14ac:dyDescent="0.25">
      <c r="A17" s="4">
        <v>2014</v>
      </c>
      <c r="B17" s="12">
        <v>0.19700000000000001</v>
      </c>
      <c r="C17" s="12">
        <v>0.23300000000000001</v>
      </c>
      <c r="D17" s="12">
        <v>0.52800000000000002</v>
      </c>
      <c r="E17" s="13">
        <v>4.2000000000000003E-2</v>
      </c>
    </row>
    <row r="18" spans="1:5" s="119" customFormat="1" x14ac:dyDescent="0.25">
      <c r="A18" s="4">
        <v>2015</v>
      </c>
      <c r="B18" s="12">
        <v>0.19600000000000001</v>
      </c>
      <c r="C18" s="12">
        <v>0.25600000000000001</v>
      </c>
      <c r="D18" s="12">
        <v>0.50800000000000001</v>
      </c>
      <c r="E18" s="13">
        <v>0.04</v>
      </c>
    </row>
    <row r="19" spans="1:5" s="119" customFormat="1" x14ac:dyDescent="0.25">
      <c r="A19" s="4">
        <v>2016</v>
      </c>
      <c r="B19" s="12">
        <v>0.19900000000000001</v>
      </c>
      <c r="C19" s="12">
        <v>0.26</v>
      </c>
      <c r="D19" s="12">
        <v>0.501</v>
      </c>
      <c r="E19" s="13">
        <v>3.9E-2</v>
      </c>
    </row>
    <row r="20" spans="1:5" s="119" customFormat="1" x14ac:dyDescent="0.25">
      <c r="A20" s="4">
        <v>2017</v>
      </c>
      <c r="B20" s="137">
        <v>0.189</v>
      </c>
      <c r="C20" s="137">
        <v>0.26500000000000001</v>
      </c>
      <c r="D20" s="137">
        <v>0.499</v>
      </c>
      <c r="E20" s="138">
        <v>3.9E-2</v>
      </c>
    </row>
    <row r="21" spans="1:5" s="132" customFormat="1" x14ac:dyDescent="0.25">
      <c r="A21" s="4">
        <v>2018</v>
      </c>
      <c r="B21" s="137">
        <v>0.19900000000000001</v>
      </c>
      <c r="C21" s="137">
        <v>0.26</v>
      </c>
      <c r="D21" s="137">
        <v>0.502</v>
      </c>
      <c r="E21" s="138">
        <v>3.9E-2</v>
      </c>
    </row>
    <row r="22" spans="1:5" s="146" customFormat="1" x14ac:dyDescent="0.25">
      <c r="A22" s="4">
        <v>2019</v>
      </c>
      <c r="B22" s="190">
        <v>0.20338785703740678</v>
      </c>
      <c r="C22" s="190">
        <v>0.25953535048190823</v>
      </c>
      <c r="D22" s="190">
        <v>0.4991120199371516</v>
      </c>
      <c r="E22" s="191">
        <v>3.7964772543533434E-2</v>
      </c>
    </row>
    <row r="23" spans="1:5" s="158" customFormat="1" ht="15.75" thickBot="1" x14ac:dyDescent="0.3">
      <c r="A23" s="7">
        <v>2020</v>
      </c>
      <c r="B23" s="155">
        <v>0.20399999999999999</v>
      </c>
      <c r="C23" s="155">
        <v>0.26600000000000001</v>
      </c>
      <c r="D23" s="155">
        <v>0.49299999999999999</v>
      </c>
      <c r="E23" s="156">
        <v>3.6999999999999998E-2</v>
      </c>
    </row>
    <row r="24" spans="1:5" s="132" customFormat="1" x14ac:dyDescent="0.25">
      <c r="A24" s="120"/>
      <c r="B24" s="121"/>
      <c r="C24" s="121"/>
      <c r="D24" s="121"/>
      <c r="E24" s="122"/>
    </row>
    <row r="25" spans="1:5" s="158" customFormat="1" x14ac:dyDescent="0.25">
      <c r="A25" s="10" t="s">
        <v>19</v>
      </c>
      <c r="B25" s="121"/>
      <c r="C25" s="121"/>
      <c r="D25" s="121"/>
      <c r="E25" s="122"/>
    </row>
    <row r="26" spans="1:5" s="158" customFormat="1" ht="15.75" thickBot="1" x14ac:dyDescent="0.3">
      <c r="A26" s="120"/>
      <c r="B26" s="121"/>
      <c r="C26" s="121"/>
      <c r="D26" s="121"/>
      <c r="E26" s="122"/>
    </row>
    <row r="27" spans="1:5" s="158" customFormat="1" ht="15.75" thickBot="1" x14ac:dyDescent="0.3">
      <c r="A27" s="26">
        <v>2020</v>
      </c>
      <c r="B27" s="8" t="s">
        <v>103</v>
      </c>
      <c r="C27" s="3" t="s">
        <v>20</v>
      </c>
      <c r="D27" s="3" t="s">
        <v>8</v>
      </c>
      <c r="E27" s="122"/>
    </row>
    <row r="28" spans="1:5" s="158" customFormat="1" x14ac:dyDescent="0.25">
      <c r="A28" s="27" t="s">
        <v>21</v>
      </c>
      <c r="B28" s="28">
        <f>(115382+52293+71625+82511)/(504551+260311+287216+352053)</f>
        <v>0.22918872954161684</v>
      </c>
      <c r="C28" s="28">
        <f>(145853+62242+83929+104607)/(504551+260311+287216+352053)</f>
        <v>0.28247435602518567</v>
      </c>
      <c r="D28" s="28">
        <f>(243316+145776+131662+164935)/(504551+260311+287216+352053)</f>
        <v>0.48833691443319749</v>
      </c>
      <c r="E28" s="122"/>
    </row>
    <row r="29" spans="1:5" s="158" customFormat="1" x14ac:dyDescent="0.25">
      <c r="A29" s="27" t="s">
        <v>22</v>
      </c>
      <c r="B29" s="28">
        <f>(62258/300081)</f>
        <v>0.20747064959127703</v>
      </c>
      <c r="C29" s="28">
        <f>(81309/300081)</f>
        <v>0.27095684165275374</v>
      </c>
      <c r="D29" s="28">
        <f>(156514/300081)</f>
        <v>0.52157250875596917</v>
      </c>
      <c r="E29" s="162"/>
    </row>
    <row r="30" spans="1:5" s="158" customFormat="1" x14ac:dyDescent="0.25">
      <c r="A30" s="27" t="s">
        <v>23</v>
      </c>
      <c r="B30" s="28">
        <f>(27427+22663)/(131493+117346)</f>
        <v>0.20129481311209255</v>
      </c>
      <c r="C30" s="28">
        <f>(36715+35575)/(131493+117346)</f>
        <v>0.29050912437359094</v>
      </c>
      <c r="D30" s="28">
        <f>(67351+59108)/(131493+117346)</f>
        <v>0.50819606251431648</v>
      </c>
      <c r="E30" s="122"/>
    </row>
    <row r="31" spans="1:5" s="158" customFormat="1" x14ac:dyDescent="0.25">
      <c r="A31" s="27" t="s">
        <v>24</v>
      </c>
      <c r="B31" s="28">
        <f>(16006+9000)/(99975+71297)</f>
        <v>0.1460016815358027</v>
      </c>
      <c r="C31" s="28">
        <f>(29688+18095)/(99975+71297)</f>
        <v>0.27898897659862676</v>
      </c>
      <c r="D31" s="28">
        <f>(54281+44202)/(99975+71297)</f>
        <v>0.57500934186557051</v>
      </c>
      <c r="E31" s="122"/>
    </row>
    <row r="32" spans="1:5" s="158" customFormat="1" ht="15.75" thickBot="1" x14ac:dyDescent="0.3">
      <c r="A32" s="29" t="s">
        <v>25</v>
      </c>
      <c r="B32" s="30">
        <f>(4349+2431)/(44633+31512)</f>
        <v>8.9040646135662219E-2</v>
      </c>
      <c r="C32" s="30">
        <f>(8671+4021)/(44633+31512)</f>
        <v>0.16668198831177358</v>
      </c>
      <c r="D32" s="30">
        <f>(31613+25060)/(44633+31512)</f>
        <v>0.74427736555256419</v>
      </c>
      <c r="E32" s="122"/>
    </row>
    <row r="33" spans="1:6" s="132" customFormat="1" ht="15.75" thickBot="1" x14ac:dyDescent="0.3">
      <c r="B33"/>
      <c r="C33"/>
      <c r="D33"/>
      <c r="E33" s="122"/>
    </row>
    <row r="34" spans="1:6" s="146" customFormat="1" ht="15.75" thickBot="1" x14ac:dyDescent="0.3">
      <c r="A34" s="26">
        <v>2019</v>
      </c>
      <c r="B34" s="8" t="s">
        <v>103</v>
      </c>
      <c r="C34" s="3" t="s">
        <v>20</v>
      </c>
      <c r="D34" s="3" t="s">
        <v>8</v>
      </c>
      <c r="E34" s="122"/>
    </row>
    <row r="35" spans="1:6" s="146" customFormat="1" x14ac:dyDescent="0.25">
      <c r="A35" s="27" t="s">
        <v>21</v>
      </c>
      <c r="B35" s="28">
        <v>0.23</v>
      </c>
      <c r="C35" s="28">
        <v>0.28000000000000003</v>
      </c>
      <c r="D35" s="28">
        <v>0.49</v>
      </c>
      <c r="E35" s="122"/>
    </row>
    <row r="36" spans="1:6" s="146" customFormat="1" x14ac:dyDescent="0.25">
      <c r="A36" s="27" t="s">
        <v>22</v>
      </c>
      <c r="B36" s="28">
        <v>0.21</v>
      </c>
      <c r="C36" s="28">
        <v>0.27</v>
      </c>
      <c r="D36" s="28">
        <v>0.53</v>
      </c>
      <c r="E36" s="122"/>
    </row>
    <row r="37" spans="1:6" s="146" customFormat="1" x14ac:dyDescent="0.25">
      <c r="A37" s="27" t="s">
        <v>23</v>
      </c>
      <c r="B37" s="28">
        <v>0.2</v>
      </c>
      <c r="C37" s="28">
        <v>0.28999999999999998</v>
      </c>
      <c r="D37" s="28">
        <v>0.51</v>
      </c>
      <c r="E37" s="122"/>
    </row>
    <row r="38" spans="1:6" s="146" customFormat="1" x14ac:dyDescent="0.25">
      <c r="A38" s="27" t="s">
        <v>24</v>
      </c>
      <c r="B38" s="28">
        <v>0.14000000000000001</v>
      </c>
      <c r="C38" s="28">
        <v>0.27</v>
      </c>
      <c r="D38" s="28">
        <v>0.59</v>
      </c>
      <c r="E38" s="122"/>
    </row>
    <row r="39" spans="1:6" s="146" customFormat="1" ht="15.75" thickBot="1" x14ac:dyDescent="0.3">
      <c r="A39" s="29" t="s">
        <v>25</v>
      </c>
      <c r="B39" s="30">
        <v>0.08</v>
      </c>
      <c r="C39" s="30">
        <v>0.15</v>
      </c>
      <c r="D39" s="30">
        <v>0.76</v>
      </c>
      <c r="E39" s="122"/>
      <c r="F39" s="157"/>
    </row>
    <row r="40" spans="1:6" s="146" customFormat="1" ht="15.75" thickBot="1" x14ac:dyDescent="0.3">
      <c r="A40" s="10"/>
      <c r="E40" s="122"/>
    </row>
    <row r="41" spans="1:6" s="132" customFormat="1" ht="15.75" thickBot="1" x14ac:dyDescent="0.3">
      <c r="A41" s="26">
        <v>2018</v>
      </c>
      <c r="B41" s="8" t="s">
        <v>103</v>
      </c>
      <c r="C41" s="3" t="s">
        <v>20</v>
      </c>
      <c r="D41" s="3" t="s">
        <v>8</v>
      </c>
      <c r="E41" s="122"/>
    </row>
    <row r="42" spans="1:6" s="132" customFormat="1" x14ac:dyDescent="0.25">
      <c r="A42" s="27" t="s">
        <v>21</v>
      </c>
      <c r="B42" s="28">
        <v>0.23</v>
      </c>
      <c r="C42" s="28">
        <v>0.28000000000000003</v>
      </c>
      <c r="D42" s="28">
        <v>0.5</v>
      </c>
      <c r="E42" s="122"/>
    </row>
    <row r="43" spans="1:6" s="132" customFormat="1" x14ac:dyDescent="0.25">
      <c r="A43" s="27" t="s">
        <v>22</v>
      </c>
      <c r="B43" s="28">
        <v>0.21</v>
      </c>
      <c r="C43" s="28">
        <v>0.27</v>
      </c>
      <c r="D43" s="28">
        <v>0.53</v>
      </c>
      <c r="E43" s="122"/>
    </row>
    <row r="44" spans="1:6" s="132" customFormat="1" x14ac:dyDescent="0.25">
      <c r="A44" s="27" t="s">
        <v>23</v>
      </c>
      <c r="B44" s="28">
        <v>0.19</v>
      </c>
      <c r="C44" s="28">
        <v>0.28999999999999998</v>
      </c>
      <c r="D44" s="28">
        <v>0.52</v>
      </c>
      <c r="E44" s="122"/>
    </row>
    <row r="45" spans="1:6" s="132" customFormat="1" x14ac:dyDescent="0.25">
      <c r="A45" s="27" t="s">
        <v>24</v>
      </c>
      <c r="B45" s="28">
        <v>0.13</v>
      </c>
      <c r="C45" s="28">
        <v>0.25</v>
      </c>
      <c r="D45" s="28">
        <v>0.62</v>
      </c>
      <c r="E45" s="122"/>
    </row>
    <row r="46" spans="1:6" s="132" customFormat="1" ht="15.75" thickBot="1" x14ac:dyDescent="0.3">
      <c r="A46" s="29" t="s">
        <v>25</v>
      </c>
      <c r="B46" s="30">
        <v>0.08</v>
      </c>
      <c r="C46" s="30">
        <v>0.14000000000000001</v>
      </c>
      <c r="D46" s="30">
        <v>0.78</v>
      </c>
      <c r="E46" s="122"/>
    </row>
    <row r="47" spans="1:6" ht="15.75" thickBot="1" x14ac:dyDescent="0.3"/>
    <row r="48" spans="1:6" s="95" customFormat="1" ht="15.75" thickBot="1" x14ac:dyDescent="0.3">
      <c r="A48" s="26">
        <v>2017</v>
      </c>
      <c r="B48" s="8" t="s">
        <v>103</v>
      </c>
      <c r="C48" s="3" t="s">
        <v>20</v>
      </c>
      <c r="D48" s="3" t="s">
        <v>8</v>
      </c>
    </row>
    <row r="49" spans="1:5" s="95" customFormat="1" x14ac:dyDescent="0.25">
      <c r="A49" s="27" t="s">
        <v>21</v>
      </c>
      <c r="B49" s="28">
        <v>0.22</v>
      </c>
      <c r="C49" s="28">
        <v>0.28999999999999998</v>
      </c>
      <c r="D49" s="28">
        <v>0.49</v>
      </c>
    </row>
    <row r="50" spans="1:5" s="95" customFormat="1" x14ac:dyDescent="0.25">
      <c r="A50" s="27" t="s">
        <v>22</v>
      </c>
      <c r="B50" s="28">
        <v>0.2</v>
      </c>
      <c r="C50" s="28">
        <v>0.27</v>
      </c>
      <c r="D50" s="28">
        <v>0.53</v>
      </c>
    </row>
    <row r="51" spans="1:5" s="95" customFormat="1" x14ac:dyDescent="0.25">
      <c r="A51" s="27" t="s">
        <v>23</v>
      </c>
      <c r="B51" s="28">
        <v>0.19</v>
      </c>
      <c r="C51" s="28">
        <v>0.28999999999999998</v>
      </c>
      <c r="D51" s="28">
        <v>0.53</v>
      </c>
    </row>
    <row r="52" spans="1:5" s="95" customFormat="1" x14ac:dyDescent="0.25">
      <c r="A52" s="27" t="s">
        <v>24</v>
      </c>
      <c r="B52" s="28">
        <v>0.12</v>
      </c>
      <c r="C52" s="28">
        <v>0.24</v>
      </c>
      <c r="D52" s="28">
        <v>0.64</v>
      </c>
      <c r="E52" s="104"/>
    </row>
    <row r="53" spans="1:5" s="95" customFormat="1" ht="15.75" thickBot="1" x14ac:dyDescent="0.3">
      <c r="A53" s="29" t="s">
        <v>25</v>
      </c>
      <c r="B53" s="30">
        <v>0.08</v>
      </c>
      <c r="C53" s="30">
        <v>0.13</v>
      </c>
      <c r="D53" s="30">
        <v>0.8</v>
      </c>
      <c r="E53" s="104"/>
    </row>
    <row r="54" spans="1:5" s="95" customFormat="1" ht="15.75" thickBot="1" x14ac:dyDescent="0.3">
      <c r="A54" s="10"/>
    </row>
    <row r="55" spans="1:5" ht="15.75" thickBot="1" x14ac:dyDescent="0.3">
      <c r="A55" s="26">
        <v>2016</v>
      </c>
      <c r="B55" s="8" t="s">
        <v>103</v>
      </c>
      <c r="C55" s="3" t="s">
        <v>20</v>
      </c>
      <c r="D55" s="3" t="s">
        <v>8</v>
      </c>
    </row>
    <row r="56" spans="1:5" x14ac:dyDescent="0.25">
      <c r="A56" s="27" t="s">
        <v>21</v>
      </c>
      <c r="B56" s="28">
        <v>0.23</v>
      </c>
      <c r="C56" s="28">
        <v>0.28000000000000003</v>
      </c>
      <c r="D56" s="28">
        <v>0.49</v>
      </c>
    </row>
    <row r="57" spans="1:5" x14ac:dyDescent="0.25">
      <c r="A57" s="27" t="s">
        <v>22</v>
      </c>
      <c r="B57" s="28">
        <v>0.2</v>
      </c>
      <c r="C57" s="28">
        <v>0.27</v>
      </c>
      <c r="D57" s="28">
        <v>0.53</v>
      </c>
    </row>
    <row r="58" spans="1:5" x14ac:dyDescent="0.25">
      <c r="A58" s="27" t="s">
        <v>23</v>
      </c>
      <c r="B58" s="28">
        <v>0.18</v>
      </c>
      <c r="C58" s="28">
        <v>0.28000000000000003</v>
      </c>
      <c r="D58" s="28">
        <v>0.54</v>
      </c>
    </row>
    <row r="59" spans="1:5" x14ac:dyDescent="0.25">
      <c r="A59" s="27" t="s">
        <v>24</v>
      </c>
      <c r="B59" s="28">
        <v>0.11</v>
      </c>
      <c r="C59" s="28">
        <v>0.22</v>
      </c>
      <c r="D59" s="28">
        <v>0.66</v>
      </c>
    </row>
    <row r="60" spans="1:5" ht="15.75" thickBot="1" x14ac:dyDescent="0.3">
      <c r="A60" s="29" t="s">
        <v>25</v>
      </c>
      <c r="B60" s="30">
        <v>0.08</v>
      </c>
      <c r="C60" s="30">
        <v>0.12</v>
      </c>
      <c r="D60" s="30">
        <v>0.81</v>
      </c>
    </row>
    <row r="62" spans="1:5" ht="15.75" thickBot="1" x14ac:dyDescent="0.3">
      <c r="A62" s="10"/>
    </row>
    <row r="63" spans="1:5" ht="15.75" thickBot="1" x14ac:dyDescent="0.3">
      <c r="A63" s="26">
        <v>2015</v>
      </c>
      <c r="B63" s="8" t="s">
        <v>103</v>
      </c>
      <c r="C63" s="3" t="s">
        <v>20</v>
      </c>
      <c r="D63" s="3" t="s">
        <v>8</v>
      </c>
    </row>
    <row r="64" spans="1:5" x14ac:dyDescent="0.25">
      <c r="A64" s="27" t="s">
        <v>21</v>
      </c>
      <c r="B64" s="28">
        <v>0.22</v>
      </c>
      <c r="C64" s="28">
        <v>0.28000000000000003</v>
      </c>
      <c r="D64" s="28">
        <v>0.49</v>
      </c>
    </row>
    <row r="65" spans="1:4" x14ac:dyDescent="0.25">
      <c r="A65" s="27" t="s">
        <v>22</v>
      </c>
      <c r="B65" s="28">
        <v>0.2</v>
      </c>
      <c r="C65" s="28">
        <v>0.26</v>
      </c>
      <c r="D65" s="28">
        <v>0.54</v>
      </c>
    </row>
    <row r="66" spans="1:4" x14ac:dyDescent="0.25">
      <c r="A66" s="27" t="s">
        <v>23</v>
      </c>
      <c r="B66" s="28">
        <v>0.17</v>
      </c>
      <c r="C66" s="28">
        <v>0.26</v>
      </c>
      <c r="D66" s="28">
        <v>0.56000000000000005</v>
      </c>
    </row>
    <row r="67" spans="1:4" x14ac:dyDescent="0.25">
      <c r="A67" s="27" t="s">
        <v>24</v>
      </c>
      <c r="B67" s="28">
        <v>0.11</v>
      </c>
      <c r="C67" s="28">
        <v>0.2</v>
      </c>
      <c r="D67" s="28">
        <v>0.69</v>
      </c>
    </row>
    <row r="68" spans="1:4" ht="15.75" thickBot="1" x14ac:dyDescent="0.3">
      <c r="A68" s="29" t="s">
        <v>25</v>
      </c>
      <c r="B68" s="30">
        <v>7.0000000000000007E-2</v>
      </c>
      <c r="C68" s="30">
        <v>0.1</v>
      </c>
      <c r="D68" s="30">
        <v>0.83</v>
      </c>
    </row>
    <row r="70" spans="1:4" ht="15.75" thickBot="1" x14ac:dyDescent="0.3"/>
    <row r="71" spans="1:4" ht="15.75" thickBot="1" x14ac:dyDescent="0.3">
      <c r="A71" s="26">
        <v>2014</v>
      </c>
      <c r="B71" s="8" t="s">
        <v>103</v>
      </c>
      <c r="C71" s="3" t="s">
        <v>20</v>
      </c>
      <c r="D71" s="3" t="s">
        <v>8</v>
      </c>
    </row>
    <row r="72" spans="1:4" x14ac:dyDescent="0.25">
      <c r="A72" s="27" t="s">
        <v>21</v>
      </c>
      <c r="B72" s="28">
        <v>0.23</v>
      </c>
      <c r="C72" s="28">
        <v>0.25</v>
      </c>
      <c r="D72" s="28">
        <v>0.51</v>
      </c>
    </row>
    <row r="73" spans="1:4" x14ac:dyDescent="0.25">
      <c r="A73" s="27" t="s">
        <v>22</v>
      </c>
      <c r="B73" s="28">
        <v>0.21</v>
      </c>
      <c r="C73" s="28">
        <v>0.24</v>
      </c>
      <c r="D73" s="28">
        <v>0.56000000000000005</v>
      </c>
    </row>
    <row r="74" spans="1:4" x14ac:dyDescent="0.25">
      <c r="A74" s="27" t="s">
        <v>23</v>
      </c>
      <c r="B74" s="28">
        <v>0.18</v>
      </c>
      <c r="C74" s="28">
        <v>0.24</v>
      </c>
      <c r="D74" s="28">
        <v>0.59</v>
      </c>
    </row>
    <row r="75" spans="1:4" x14ac:dyDescent="0.25">
      <c r="A75" s="27" t="s">
        <v>24</v>
      </c>
      <c r="B75" s="28">
        <v>0.11</v>
      </c>
      <c r="C75" s="28">
        <v>0.18</v>
      </c>
      <c r="D75" s="28">
        <v>0.72</v>
      </c>
    </row>
    <row r="76" spans="1:4" ht="15.75" thickBot="1" x14ac:dyDescent="0.3">
      <c r="A76" s="29" t="s">
        <v>25</v>
      </c>
      <c r="B76" s="30">
        <v>0.06</v>
      </c>
      <c r="C76" s="30">
        <v>0.09</v>
      </c>
      <c r="D76" s="30">
        <v>0.85</v>
      </c>
    </row>
    <row r="77" spans="1:4" ht="15.75" thickBot="1" x14ac:dyDescent="0.3">
      <c r="A77" s="31"/>
    </row>
    <row r="78" spans="1:4" ht="15.75" thickBot="1" x14ac:dyDescent="0.3">
      <c r="A78" s="26">
        <v>2013</v>
      </c>
      <c r="B78" s="8" t="s">
        <v>103</v>
      </c>
      <c r="C78" s="3" t="s">
        <v>20</v>
      </c>
      <c r="D78" s="3" t="s">
        <v>8</v>
      </c>
    </row>
    <row r="79" spans="1:4" x14ac:dyDescent="0.25">
      <c r="A79" s="27" t="s">
        <v>21</v>
      </c>
      <c r="B79" s="28">
        <v>0.22</v>
      </c>
      <c r="C79" s="28">
        <v>0.26</v>
      </c>
      <c r="D79" s="28">
        <v>0.52</v>
      </c>
    </row>
    <row r="80" spans="1:4" x14ac:dyDescent="0.25">
      <c r="A80" s="27" t="s">
        <v>22</v>
      </c>
      <c r="B80" s="28">
        <v>0.2</v>
      </c>
      <c r="C80" s="28">
        <v>0.23</v>
      </c>
      <c r="D80" s="28">
        <v>0.57999999999999996</v>
      </c>
    </row>
    <row r="81" spans="1:4" x14ac:dyDescent="0.25">
      <c r="A81" s="27" t="s">
        <v>23</v>
      </c>
      <c r="B81" s="28">
        <v>0.17</v>
      </c>
      <c r="C81" s="28">
        <v>0.22</v>
      </c>
      <c r="D81" s="28">
        <v>0.62</v>
      </c>
    </row>
    <row r="82" spans="1:4" x14ac:dyDescent="0.25">
      <c r="A82" s="27" t="s">
        <v>24</v>
      </c>
      <c r="B82" s="28">
        <v>0.1</v>
      </c>
      <c r="C82" s="28">
        <v>0.15</v>
      </c>
      <c r="D82" s="28">
        <v>0.75</v>
      </c>
    </row>
    <row r="83" spans="1:4" ht="15.75" thickBot="1" x14ac:dyDescent="0.3">
      <c r="A83" s="29" t="s">
        <v>25</v>
      </c>
      <c r="B83" s="30">
        <v>0.06</v>
      </c>
      <c r="C83" s="30">
        <v>7.0000000000000007E-2</v>
      </c>
      <c r="D83" s="30">
        <v>0.87</v>
      </c>
    </row>
    <row r="84" spans="1:4" ht="15.75" thickBot="1" x14ac:dyDescent="0.3"/>
    <row r="85" spans="1:4" ht="15.75" thickBot="1" x14ac:dyDescent="0.3">
      <c r="A85" s="26">
        <v>2012</v>
      </c>
      <c r="B85" s="8" t="s">
        <v>103</v>
      </c>
      <c r="C85" s="3" t="s">
        <v>20</v>
      </c>
      <c r="D85" s="3" t="s">
        <v>8</v>
      </c>
    </row>
    <row r="86" spans="1:4" x14ac:dyDescent="0.25">
      <c r="A86" s="27" t="s">
        <v>21</v>
      </c>
      <c r="B86" s="28">
        <v>0.2</v>
      </c>
      <c r="C86" s="28">
        <v>0.25</v>
      </c>
      <c r="D86" s="28">
        <v>0.55000000000000004</v>
      </c>
    </row>
    <row r="87" spans="1:4" x14ac:dyDescent="0.25">
      <c r="A87" s="27" t="s">
        <v>22</v>
      </c>
      <c r="B87" s="28">
        <v>0.19</v>
      </c>
      <c r="C87" s="28">
        <v>0.21</v>
      </c>
      <c r="D87" s="28">
        <v>0.59</v>
      </c>
    </row>
    <row r="88" spans="1:4" x14ac:dyDescent="0.25">
      <c r="A88" s="27" t="s">
        <v>23</v>
      </c>
      <c r="B88" s="28">
        <v>0.15</v>
      </c>
      <c r="C88" s="28">
        <v>0.2</v>
      </c>
      <c r="D88" s="28">
        <v>0.65</v>
      </c>
    </row>
    <row r="89" spans="1:4" x14ac:dyDescent="0.25">
      <c r="A89" s="27" t="s">
        <v>24</v>
      </c>
      <c r="B89" s="28">
        <v>0.09</v>
      </c>
      <c r="C89" s="28">
        <v>0.12</v>
      </c>
      <c r="D89" s="28">
        <v>0.78</v>
      </c>
    </row>
    <row r="90" spans="1:4" ht="15.75" thickBot="1" x14ac:dyDescent="0.3">
      <c r="A90" s="29" t="s">
        <v>25</v>
      </c>
      <c r="B90" s="30">
        <v>0.06</v>
      </c>
      <c r="C90" s="30">
        <v>0.06</v>
      </c>
      <c r="D90" s="30">
        <v>0.89</v>
      </c>
    </row>
    <row r="91" spans="1:4" ht="15.75" thickBot="1" x14ac:dyDescent="0.3"/>
    <row r="92" spans="1:4" ht="15.75" thickBot="1" x14ac:dyDescent="0.3">
      <c r="A92" s="26">
        <v>2011</v>
      </c>
      <c r="B92" s="8" t="s">
        <v>103</v>
      </c>
      <c r="C92" s="3" t="s">
        <v>20</v>
      </c>
      <c r="D92" s="3" t="s">
        <v>8</v>
      </c>
    </row>
    <row r="93" spans="1:4" x14ac:dyDescent="0.25">
      <c r="A93" s="27" t="s">
        <v>21</v>
      </c>
      <c r="B93" s="28">
        <v>0.2</v>
      </c>
      <c r="C93" s="28">
        <v>0.24</v>
      </c>
      <c r="D93" s="28">
        <v>0.56000000000000005</v>
      </c>
    </row>
    <row r="94" spans="1:4" x14ac:dyDescent="0.25">
      <c r="A94" s="27" t="s">
        <v>22</v>
      </c>
      <c r="B94" s="28">
        <v>0.19</v>
      </c>
      <c r="C94" s="28">
        <v>0.2</v>
      </c>
      <c r="D94" s="28">
        <v>0.6</v>
      </c>
    </row>
    <row r="95" spans="1:4" x14ac:dyDescent="0.25">
      <c r="A95" s="27" t="s">
        <v>23</v>
      </c>
      <c r="B95" s="28">
        <v>0.15</v>
      </c>
      <c r="C95" s="28">
        <v>0.18</v>
      </c>
      <c r="D95" s="28">
        <v>0.67</v>
      </c>
    </row>
    <row r="96" spans="1:4" x14ac:dyDescent="0.25">
      <c r="A96" s="27" t="s">
        <v>24</v>
      </c>
      <c r="B96" s="28">
        <v>0.09</v>
      </c>
      <c r="C96" s="28">
        <v>0.11</v>
      </c>
      <c r="D96" s="28">
        <v>0.8</v>
      </c>
    </row>
    <row r="97" spans="1:4" ht="15.75" thickBot="1" x14ac:dyDescent="0.3">
      <c r="A97" s="29" t="s">
        <v>25</v>
      </c>
      <c r="B97" s="30">
        <v>0.05</v>
      </c>
      <c r="C97" s="30">
        <v>0.05</v>
      </c>
      <c r="D97" s="30">
        <v>0.9</v>
      </c>
    </row>
    <row r="98" spans="1:4" ht="15.75" thickBot="1" x14ac:dyDescent="0.3"/>
    <row r="99" spans="1:4" ht="15.75" thickBot="1" x14ac:dyDescent="0.3">
      <c r="A99" s="26">
        <v>2010</v>
      </c>
      <c r="B99" s="8" t="s">
        <v>103</v>
      </c>
      <c r="C99" s="3" t="s">
        <v>20</v>
      </c>
      <c r="D99" s="3" t="s">
        <v>8</v>
      </c>
    </row>
    <row r="100" spans="1:4" x14ac:dyDescent="0.25">
      <c r="A100" s="27" t="s">
        <v>21</v>
      </c>
      <c r="B100" s="28">
        <v>0.16</v>
      </c>
      <c r="C100" s="28">
        <v>0.25</v>
      </c>
      <c r="D100" s="28">
        <v>0.59</v>
      </c>
    </row>
    <row r="101" spans="1:4" x14ac:dyDescent="0.25">
      <c r="A101" s="27" t="s">
        <v>22</v>
      </c>
      <c r="B101" s="28">
        <v>0.14000000000000001</v>
      </c>
      <c r="C101" s="28">
        <v>0.2</v>
      </c>
      <c r="D101" s="28">
        <v>0.66</v>
      </c>
    </row>
    <row r="102" spans="1:4" x14ac:dyDescent="0.25">
      <c r="A102" s="27" t="s">
        <v>23</v>
      </c>
      <c r="B102" s="28">
        <v>0.09</v>
      </c>
      <c r="C102" s="28">
        <v>0.17</v>
      </c>
      <c r="D102" s="28">
        <v>0.74</v>
      </c>
    </row>
    <row r="103" spans="1:4" x14ac:dyDescent="0.25">
      <c r="A103" s="27" t="s">
        <v>24</v>
      </c>
      <c r="B103" s="28">
        <v>0.04</v>
      </c>
      <c r="C103" s="28">
        <v>0.09</v>
      </c>
      <c r="D103" s="28">
        <v>0.86</v>
      </c>
    </row>
    <row r="104" spans="1:4" ht="15.75" thickBot="1" x14ac:dyDescent="0.3">
      <c r="A104" s="29" t="s">
        <v>25</v>
      </c>
      <c r="B104" s="30">
        <v>0.02</v>
      </c>
      <c r="C104" s="30">
        <v>0.04</v>
      </c>
      <c r="D104" s="30">
        <v>0.93</v>
      </c>
    </row>
    <row r="105" spans="1:4" ht="15.75" thickBot="1" x14ac:dyDescent="0.3"/>
    <row r="106" spans="1:4" ht="15.75" thickBot="1" x14ac:dyDescent="0.3">
      <c r="A106" s="26">
        <v>2009</v>
      </c>
      <c r="B106" s="8" t="s">
        <v>103</v>
      </c>
      <c r="C106" s="3" t="s">
        <v>20</v>
      </c>
      <c r="D106" s="3" t="s">
        <v>8</v>
      </c>
    </row>
    <row r="107" spans="1:4" x14ac:dyDescent="0.25">
      <c r="A107" s="27" t="s">
        <v>21</v>
      </c>
      <c r="B107" s="28">
        <v>0.12</v>
      </c>
      <c r="C107" s="28">
        <v>0.27</v>
      </c>
      <c r="D107" s="28">
        <v>0.61</v>
      </c>
    </row>
    <row r="108" spans="1:4" x14ac:dyDescent="0.25">
      <c r="A108" s="27" t="s">
        <v>22</v>
      </c>
      <c r="B108" s="28">
        <v>0.1</v>
      </c>
      <c r="C108" s="28">
        <v>0.21</v>
      </c>
      <c r="D108" s="28">
        <v>0.68</v>
      </c>
    </row>
    <row r="109" spans="1:4" x14ac:dyDescent="0.25">
      <c r="A109" s="27" t="s">
        <v>23</v>
      </c>
      <c r="B109" s="28">
        <v>0.06</v>
      </c>
      <c r="C109" s="28">
        <v>0.17</v>
      </c>
      <c r="D109" s="28">
        <v>0.77</v>
      </c>
    </row>
    <row r="110" spans="1:4" x14ac:dyDescent="0.25">
      <c r="A110" s="27" t="s">
        <v>24</v>
      </c>
      <c r="B110" s="28">
        <v>0.03</v>
      </c>
      <c r="C110" s="28">
        <v>0.09</v>
      </c>
      <c r="D110" s="28">
        <v>0.89</v>
      </c>
    </row>
    <row r="111" spans="1:4" ht="15.75" thickBot="1" x14ac:dyDescent="0.3">
      <c r="A111" s="29" t="s">
        <v>25</v>
      </c>
      <c r="B111" s="30">
        <v>0.02</v>
      </c>
      <c r="C111" s="30">
        <v>0.04</v>
      </c>
      <c r="D111" s="30">
        <v>0.94</v>
      </c>
    </row>
    <row r="112" spans="1:4" ht="15.75" thickBot="1" x14ac:dyDescent="0.3"/>
    <row r="113" spans="1:4" ht="15.75" thickBot="1" x14ac:dyDescent="0.3">
      <c r="A113" s="26">
        <v>2008</v>
      </c>
      <c r="B113" s="8" t="s">
        <v>103</v>
      </c>
      <c r="C113" s="3" t="s">
        <v>20</v>
      </c>
      <c r="D113" s="3" t="s">
        <v>8</v>
      </c>
    </row>
    <row r="114" spans="1:4" x14ac:dyDescent="0.25">
      <c r="A114" s="27" t="s">
        <v>21</v>
      </c>
      <c r="B114" s="28">
        <v>0.09</v>
      </c>
      <c r="C114" s="28">
        <v>0.25</v>
      </c>
      <c r="D114" s="28">
        <v>0.65</v>
      </c>
    </row>
    <row r="115" spans="1:4" x14ac:dyDescent="0.25">
      <c r="A115" s="27" t="s">
        <v>22</v>
      </c>
      <c r="B115" s="28">
        <v>0.06</v>
      </c>
      <c r="C115" s="28">
        <v>0.2</v>
      </c>
      <c r="D115" s="28">
        <v>0.74</v>
      </c>
    </row>
    <row r="116" spans="1:4" x14ac:dyDescent="0.25">
      <c r="A116" s="27" t="s">
        <v>23</v>
      </c>
      <c r="B116" s="28">
        <v>0.03</v>
      </c>
      <c r="C116" s="28">
        <v>0.15</v>
      </c>
      <c r="D116" s="28">
        <v>0.82</v>
      </c>
    </row>
    <row r="117" spans="1:4" x14ac:dyDescent="0.25">
      <c r="A117" s="27" t="s">
        <v>24</v>
      </c>
      <c r="B117" s="28">
        <v>0.01</v>
      </c>
      <c r="C117" s="28">
        <v>7.0000000000000007E-2</v>
      </c>
      <c r="D117" s="28">
        <v>0.92</v>
      </c>
    </row>
    <row r="118" spans="1:4" ht="15.75" thickBot="1" x14ac:dyDescent="0.3">
      <c r="A118" s="29" t="s">
        <v>25</v>
      </c>
      <c r="B118" s="30">
        <v>0.01</v>
      </c>
      <c r="C118" s="30">
        <v>0.03</v>
      </c>
      <c r="D118" s="30">
        <v>0.96</v>
      </c>
    </row>
    <row r="119" spans="1:4" x14ac:dyDescent="0.25">
      <c r="A119" s="33"/>
    </row>
    <row r="120" spans="1:4" x14ac:dyDescent="0.25">
      <c r="A120" s="33"/>
    </row>
    <row r="131" spans="1:9" x14ac:dyDescent="0.25">
      <c r="A131" s="208"/>
      <c r="B131" s="208"/>
      <c r="C131" s="208"/>
      <c r="D131" s="208"/>
      <c r="E131" s="208"/>
      <c r="F131" s="72"/>
      <c r="G131" s="72"/>
      <c r="H131" s="72"/>
      <c r="I131" s="72"/>
    </row>
    <row r="132" spans="1:9" x14ac:dyDescent="0.25">
      <c r="A132" s="208"/>
      <c r="B132" s="208"/>
      <c r="C132" s="208"/>
      <c r="D132" s="208"/>
      <c r="E132" s="208"/>
    </row>
    <row r="133" spans="1:9" x14ac:dyDescent="0.25">
      <c r="A133" s="44"/>
    </row>
    <row r="134" spans="1:9" x14ac:dyDescent="0.25">
      <c r="A134" s="44"/>
    </row>
    <row r="138" spans="1:9" ht="29.25" customHeight="1" x14ac:dyDescent="0.25"/>
  </sheetData>
  <mergeCells count="2">
    <mergeCell ref="A132:E132"/>
    <mergeCell ref="A131:E13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opLeftCell="A19" workbookViewId="0">
      <selection activeCell="M30" sqref="M30"/>
    </sheetView>
  </sheetViews>
  <sheetFormatPr defaultRowHeight="15" x14ac:dyDescent="0.25"/>
  <cols>
    <col min="1" max="1" width="11.85546875" customWidth="1"/>
    <col min="2" max="2" width="12.28515625" customWidth="1"/>
    <col min="3" max="3" width="12.140625" customWidth="1"/>
    <col min="4" max="4" width="12.42578125" customWidth="1"/>
    <col min="5" max="5" width="12.140625" customWidth="1"/>
    <col min="6" max="6" width="11.5703125" customWidth="1"/>
    <col min="7" max="7" width="12" customWidth="1"/>
    <col min="8" max="8" width="11.28515625" customWidth="1"/>
  </cols>
  <sheetData>
    <row r="1" spans="1:8" s="119" customFormat="1" ht="15.75" thickBot="1" x14ac:dyDescent="0.3">
      <c r="A1" s="10" t="s">
        <v>26</v>
      </c>
    </row>
    <row r="2" spans="1:8" s="119" customFormat="1" ht="15.75" thickBot="1" x14ac:dyDescent="0.3">
      <c r="A2" s="34"/>
      <c r="B2" s="35" t="s">
        <v>27</v>
      </c>
      <c r="C2" s="35"/>
      <c r="D2" s="42"/>
      <c r="E2" s="42"/>
      <c r="F2" s="42"/>
      <c r="G2" s="40"/>
      <c r="H2" s="42"/>
    </row>
    <row r="3" spans="1:8" s="119" customFormat="1" ht="26.25" x14ac:dyDescent="0.25">
      <c r="A3" s="36"/>
      <c r="B3" s="139" t="s">
        <v>87</v>
      </c>
      <c r="C3" s="39" t="s">
        <v>28</v>
      </c>
      <c r="D3" s="39" t="s">
        <v>32</v>
      </c>
      <c r="E3" s="140" t="s">
        <v>33</v>
      </c>
      <c r="F3" s="140" t="s">
        <v>34</v>
      </c>
      <c r="G3" s="43" t="s">
        <v>35</v>
      </c>
      <c r="H3" s="41" t="s">
        <v>36</v>
      </c>
    </row>
    <row r="4" spans="1:8" s="119" customFormat="1" ht="15.75" thickBot="1" x14ac:dyDescent="0.3">
      <c r="A4" s="37"/>
      <c r="B4" s="87" t="s">
        <v>91</v>
      </c>
      <c r="C4" s="32" t="s">
        <v>29</v>
      </c>
      <c r="D4" s="179" t="s">
        <v>119</v>
      </c>
      <c r="E4" s="37" t="s">
        <v>39</v>
      </c>
      <c r="F4" s="37" t="s">
        <v>30</v>
      </c>
      <c r="G4" s="37" t="s">
        <v>38</v>
      </c>
      <c r="H4" s="32" t="s">
        <v>37</v>
      </c>
    </row>
    <row r="5" spans="1:8" s="119" customFormat="1" x14ac:dyDescent="0.25">
      <c r="A5" s="4">
        <v>2002</v>
      </c>
      <c r="B5" s="16">
        <v>778</v>
      </c>
      <c r="C5" s="16">
        <v>430</v>
      </c>
      <c r="D5" s="5"/>
      <c r="E5" s="42"/>
      <c r="F5" s="42"/>
      <c r="G5" s="42"/>
      <c r="H5" s="42"/>
    </row>
    <row r="6" spans="1:8" s="119" customFormat="1" x14ac:dyDescent="0.25">
      <c r="A6" s="4">
        <v>2003</v>
      </c>
      <c r="B6" s="16">
        <v>927</v>
      </c>
      <c r="C6" s="16">
        <v>496</v>
      </c>
      <c r="D6" s="5"/>
      <c r="E6" s="89"/>
      <c r="F6" s="89"/>
      <c r="G6" s="89"/>
      <c r="H6" s="89"/>
    </row>
    <row r="7" spans="1:8" s="119" customFormat="1" x14ac:dyDescent="0.25">
      <c r="A7" s="4">
        <v>2004</v>
      </c>
      <c r="B7" s="6">
        <v>1002</v>
      </c>
      <c r="C7" s="16">
        <v>523</v>
      </c>
      <c r="D7" s="5"/>
      <c r="E7" s="89"/>
      <c r="F7" s="89"/>
      <c r="G7" s="89"/>
      <c r="H7" s="89"/>
    </row>
    <row r="8" spans="1:8" s="119" customFormat="1" x14ac:dyDescent="0.25">
      <c r="A8" s="4">
        <v>2005</v>
      </c>
      <c r="B8" s="6">
        <v>1088</v>
      </c>
      <c r="C8" s="16">
        <v>553</v>
      </c>
      <c r="D8" s="16">
        <v>876</v>
      </c>
      <c r="E8" s="89"/>
      <c r="F8" s="89"/>
      <c r="G8" s="89"/>
      <c r="H8" s="89"/>
    </row>
    <row r="9" spans="1:8" s="119" customFormat="1" x14ac:dyDescent="0.25">
      <c r="A9" s="4">
        <v>2006</v>
      </c>
      <c r="B9" s="6">
        <v>1228</v>
      </c>
      <c r="C9" s="16">
        <v>608</v>
      </c>
      <c r="D9" s="6">
        <v>1032</v>
      </c>
      <c r="E9" s="89"/>
      <c r="F9" s="89"/>
      <c r="G9" s="89"/>
      <c r="H9" s="89"/>
    </row>
    <row r="10" spans="1:8" s="119" customFormat="1" x14ac:dyDescent="0.25">
      <c r="A10" s="4">
        <v>2007</v>
      </c>
      <c r="B10" s="6">
        <v>1395</v>
      </c>
      <c r="C10" s="16">
        <v>671</v>
      </c>
      <c r="D10" s="6">
        <v>1154</v>
      </c>
      <c r="E10" s="89"/>
      <c r="F10" s="89"/>
      <c r="G10" s="89"/>
      <c r="H10" s="89"/>
    </row>
    <row r="11" spans="1:8" s="119" customFormat="1" x14ac:dyDescent="0.25">
      <c r="A11" s="4">
        <v>2008</v>
      </c>
      <c r="B11" s="6">
        <v>1561</v>
      </c>
      <c r="C11" s="16">
        <v>729</v>
      </c>
      <c r="D11" s="38" t="s">
        <v>31</v>
      </c>
      <c r="E11" s="89"/>
      <c r="F11" s="89"/>
      <c r="G11" s="89"/>
      <c r="H11" s="89"/>
    </row>
    <row r="12" spans="1:8" s="119" customFormat="1" x14ac:dyDescent="0.25">
      <c r="A12" s="4">
        <v>2009</v>
      </c>
      <c r="B12" s="6">
        <v>1745</v>
      </c>
      <c r="C12" s="16">
        <v>811</v>
      </c>
      <c r="D12" s="6">
        <v>1616</v>
      </c>
      <c r="E12" s="89"/>
      <c r="F12" s="89"/>
      <c r="G12" s="89"/>
      <c r="H12" s="89"/>
    </row>
    <row r="13" spans="1:8" s="119" customFormat="1" x14ac:dyDescent="0.25">
      <c r="A13" s="4">
        <v>2010</v>
      </c>
      <c r="B13" s="6">
        <v>1840</v>
      </c>
      <c r="C13" s="16">
        <v>871</v>
      </c>
      <c r="D13" s="6">
        <v>1650</v>
      </c>
      <c r="E13" s="89"/>
      <c r="F13" s="89"/>
      <c r="G13" s="89"/>
      <c r="H13" s="89"/>
    </row>
    <row r="14" spans="1:8" s="119" customFormat="1" x14ac:dyDescent="0.25">
      <c r="A14" s="4">
        <v>2011</v>
      </c>
      <c r="B14" s="6">
        <v>1938</v>
      </c>
      <c r="C14" s="16">
        <v>935</v>
      </c>
      <c r="D14" s="6">
        <v>1704</v>
      </c>
      <c r="E14" s="89"/>
      <c r="F14" s="89"/>
      <c r="G14" s="89"/>
      <c r="H14" s="89"/>
    </row>
    <row r="15" spans="1:8" s="119" customFormat="1" x14ac:dyDescent="0.25">
      <c r="A15" s="4">
        <v>2012</v>
      </c>
      <c r="B15" s="6">
        <v>2116</v>
      </c>
      <c r="C15" s="6">
        <v>1038</v>
      </c>
      <c r="D15" s="6">
        <v>1856</v>
      </c>
      <c r="E15" s="90">
        <v>508</v>
      </c>
      <c r="F15" s="90">
        <v>851</v>
      </c>
      <c r="G15" s="90">
        <v>372</v>
      </c>
      <c r="H15" s="90">
        <v>126</v>
      </c>
    </row>
    <row r="16" spans="1:8" s="119" customFormat="1" x14ac:dyDescent="0.25">
      <c r="A16" s="4">
        <v>2013</v>
      </c>
      <c r="B16" s="6">
        <v>2262</v>
      </c>
      <c r="C16" s="6">
        <v>1143</v>
      </c>
      <c r="D16" s="6">
        <v>1783</v>
      </c>
      <c r="E16" s="90">
        <v>468</v>
      </c>
      <c r="F16" s="90">
        <v>814</v>
      </c>
      <c r="G16" s="90">
        <v>359</v>
      </c>
      <c r="H16" s="90">
        <v>141</v>
      </c>
    </row>
    <row r="17" spans="1:10" s="119" customFormat="1" x14ac:dyDescent="0.25">
      <c r="A17" s="4">
        <v>2014</v>
      </c>
      <c r="B17" s="6">
        <v>2316</v>
      </c>
      <c r="C17" s="6">
        <v>1194</v>
      </c>
      <c r="D17" s="6">
        <v>1810</v>
      </c>
      <c r="E17" s="90">
        <v>464</v>
      </c>
      <c r="F17" s="90">
        <v>850</v>
      </c>
      <c r="G17" s="90">
        <v>364</v>
      </c>
      <c r="H17" s="90">
        <v>133</v>
      </c>
    </row>
    <row r="18" spans="1:10" s="119" customFormat="1" x14ac:dyDescent="0.25">
      <c r="A18" s="4">
        <v>2015</v>
      </c>
      <c r="B18" s="6">
        <v>2331</v>
      </c>
      <c r="C18" s="6">
        <v>1165</v>
      </c>
      <c r="D18" s="6">
        <v>1979</v>
      </c>
      <c r="E18" s="90">
        <v>593</v>
      </c>
      <c r="F18" s="90">
        <v>867</v>
      </c>
      <c r="G18" s="90">
        <v>373</v>
      </c>
      <c r="H18" s="90">
        <v>144</v>
      </c>
    </row>
    <row r="19" spans="1:10" s="119" customFormat="1" x14ac:dyDescent="0.25">
      <c r="A19" s="4">
        <v>2016</v>
      </c>
      <c r="B19" s="98">
        <v>2391</v>
      </c>
      <c r="C19" s="83">
        <v>1166</v>
      </c>
      <c r="D19" s="83">
        <v>2086</v>
      </c>
      <c r="E19" s="99">
        <v>629</v>
      </c>
      <c r="F19" s="90">
        <v>905</v>
      </c>
      <c r="G19" s="90">
        <v>394</v>
      </c>
      <c r="H19" s="90">
        <v>157</v>
      </c>
    </row>
    <row r="20" spans="1:10" s="119" customFormat="1" x14ac:dyDescent="0.25">
      <c r="A20" s="4">
        <v>2017</v>
      </c>
      <c r="B20" s="98">
        <v>2509</v>
      </c>
      <c r="C20" s="85">
        <v>1208</v>
      </c>
      <c r="D20" s="85">
        <v>2063</v>
      </c>
      <c r="E20" s="99">
        <v>541</v>
      </c>
      <c r="F20" s="90">
        <v>947</v>
      </c>
      <c r="G20" s="90">
        <v>393</v>
      </c>
      <c r="H20" s="90">
        <v>182</v>
      </c>
    </row>
    <row r="21" spans="1:10" x14ac:dyDescent="0.25">
      <c r="A21" s="4">
        <v>2018</v>
      </c>
      <c r="B21" s="98">
        <v>2527</v>
      </c>
      <c r="C21" s="85">
        <v>1197</v>
      </c>
      <c r="D21" s="85">
        <v>2121</v>
      </c>
      <c r="E21" s="99">
        <v>508</v>
      </c>
      <c r="F21" s="90">
        <v>993</v>
      </c>
      <c r="G21" s="90">
        <v>398</v>
      </c>
      <c r="H21" s="90">
        <v>222</v>
      </c>
    </row>
    <row r="22" spans="1:10" s="146" customFormat="1" x14ac:dyDescent="0.25">
      <c r="A22" s="4">
        <v>2019</v>
      </c>
      <c r="B22" s="98">
        <v>2564</v>
      </c>
      <c r="C22" s="85">
        <v>1186</v>
      </c>
      <c r="D22" s="85">
        <v>2248</v>
      </c>
      <c r="E22" s="99">
        <v>471</v>
      </c>
      <c r="F22" s="99">
        <v>1070</v>
      </c>
      <c r="G22" s="90">
        <v>428</v>
      </c>
      <c r="H22" s="90">
        <v>278</v>
      </c>
    </row>
    <row r="23" spans="1:10" s="161" customFormat="1" ht="15.75" thickBot="1" x14ac:dyDescent="0.3">
      <c r="A23" s="7" t="s">
        <v>124</v>
      </c>
      <c r="B23" s="93">
        <v>2485</v>
      </c>
      <c r="C23" s="86">
        <v>1126</v>
      </c>
      <c r="D23" s="86">
        <v>1876</v>
      </c>
      <c r="E23" s="91">
        <v>397</v>
      </c>
      <c r="F23" s="91">
        <v>852</v>
      </c>
      <c r="G23" s="92">
        <v>355</v>
      </c>
      <c r="H23" s="92">
        <v>272</v>
      </c>
    </row>
    <row r="24" spans="1:10" s="188" customFormat="1" x14ac:dyDescent="0.25">
      <c r="A24" s="195" t="s">
        <v>125</v>
      </c>
      <c r="B24" s="17"/>
      <c r="C24" s="194"/>
      <c r="D24" s="194"/>
      <c r="E24" s="103"/>
      <c r="F24" s="103"/>
      <c r="G24" s="104"/>
      <c r="H24" s="104"/>
    </row>
    <row r="25" spans="1:10" x14ac:dyDescent="0.25">
      <c r="B25" s="1"/>
      <c r="C25" s="1"/>
    </row>
    <row r="26" spans="1:10" ht="15.75" thickBot="1" x14ac:dyDescent="0.3">
      <c r="A26" s="10" t="s">
        <v>110</v>
      </c>
    </row>
    <row r="27" spans="1:10" ht="15.75" thickBot="1" x14ac:dyDescent="0.3">
      <c r="A27" s="2"/>
      <c r="B27" s="3" t="s">
        <v>40</v>
      </c>
      <c r="C27" s="3" t="s">
        <v>41</v>
      </c>
      <c r="D27" s="8" t="s">
        <v>42</v>
      </c>
      <c r="E27" s="8" t="s">
        <v>43</v>
      </c>
      <c r="F27" s="8" t="s">
        <v>44</v>
      </c>
      <c r="G27" s="8" t="s">
        <v>45</v>
      </c>
      <c r="H27" s="3" t="s">
        <v>46</v>
      </c>
      <c r="I27" s="3" t="s">
        <v>47</v>
      </c>
      <c r="J27" s="84" t="s">
        <v>48</v>
      </c>
    </row>
    <row r="28" spans="1:10" x14ac:dyDescent="0.25">
      <c r="A28" s="4">
        <v>2012</v>
      </c>
      <c r="B28" s="16">
        <v>208</v>
      </c>
      <c r="C28" s="16">
        <v>312</v>
      </c>
      <c r="D28" s="16">
        <v>538</v>
      </c>
      <c r="E28" s="16">
        <v>582</v>
      </c>
      <c r="F28" s="16">
        <v>988</v>
      </c>
      <c r="G28" s="6">
        <v>1839</v>
      </c>
      <c r="H28" s="6">
        <v>3099</v>
      </c>
      <c r="I28" s="6">
        <v>4344</v>
      </c>
      <c r="J28" s="83">
        <v>1042</v>
      </c>
    </row>
    <row r="29" spans="1:10" x14ac:dyDescent="0.25">
      <c r="A29" s="4">
        <v>2013</v>
      </c>
      <c r="B29" s="16">
        <v>208</v>
      </c>
      <c r="C29" s="16">
        <v>299</v>
      </c>
      <c r="D29" s="16">
        <v>513</v>
      </c>
      <c r="E29" s="16">
        <v>562</v>
      </c>
      <c r="F29" s="16">
        <v>926</v>
      </c>
      <c r="G29" s="6">
        <v>1708</v>
      </c>
      <c r="H29" s="6">
        <v>2945</v>
      </c>
      <c r="I29" s="6">
        <v>4083</v>
      </c>
      <c r="J29" s="83">
        <v>1017</v>
      </c>
    </row>
    <row r="30" spans="1:10" x14ac:dyDescent="0.25">
      <c r="A30" s="4">
        <v>2014</v>
      </c>
      <c r="B30" s="16">
        <v>191</v>
      </c>
      <c r="C30" s="16">
        <v>298</v>
      </c>
      <c r="D30" s="16">
        <v>494</v>
      </c>
      <c r="E30" s="16">
        <v>559</v>
      </c>
      <c r="F30" s="16">
        <v>921</v>
      </c>
      <c r="G30" s="6">
        <v>1714</v>
      </c>
      <c r="H30" s="6">
        <v>2995</v>
      </c>
      <c r="I30" s="6">
        <v>4610</v>
      </c>
      <c r="J30" s="83">
        <v>1056</v>
      </c>
    </row>
    <row r="31" spans="1:10" x14ac:dyDescent="0.25">
      <c r="A31" s="4">
        <v>2015</v>
      </c>
      <c r="B31" s="16">
        <v>232</v>
      </c>
      <c r="C31" s="16">
        <v>311</v>
      </c>
      <c r="D31" s="16">
        <v>497</v>
      </c>
      <c r="E31" s="16">
        <v>551</v>
      </c>
      <c r="F31" s="16">
        <v>957</v>
      </c>
      <c r="G31" s="6">
        <v>1770</v>
      </c>
      <c r="H31" s="6">
        <v>3204</v>
      </c>
      <c r="I31" s="6">
        <v>5078</v>
      </c>
      <c r="J31" s="85">
        <v>1125</v>
      </c>
    </row>
    <row r="32" spans="1:10" x14ac:dyDescent="0.25">
      <c r="A32" s="100">
        <v>2016</v>
      </c>
      <c r="B32" s="101">
        <v>233</v>
      </c>
      <c r="C32" s="101">
        <v>301</v>
      </c>
      <c r="D32" s="101">
        <v>503</v>
      </c>
      <c r="E32" s="101">
        <v>554</v>
      </c>
      <c r="F32" s="101">
        <v>943</v>
      </c>
      <c r="G32" s="83">
        <v>1785</v>
      </c>
      <c r="H32" s="83">
        <v>3237</v>
      </c>
      <c r="I32" s="83">
        <v>5088</v>
      </c>
      <c r="J32" s="85">
        <v>1137</v>
      </c>
    </row>
    <row r="33" spans="1:10" x14ac:dyDescent="0.25">
      <c r="A33" s="100">
        <v>2017</v>
      </c>
      <c r="B33" s="141">
        <v>192</v>
      </c>
      <c r="C33" s="141">
        <v>281</v>
      </c>
      <c r="D33" s="141">
        <v>472</v>
      </c>
      <c r="E33" s="141">
        <v>538</v>
      </c>
      <c r="F33" s="141">
        <v>907</v>
      </c>
      <c r="G33" s="98">
        <v>1696</v>
      </c>
      <c r="H33" s="98">
        <v>3058</v>
      </c>
      <c r="I33" s="98">
        <v>4873</v>
      </c>
      <c r="J33" s="98">
        <v>1092</v>
      </c>
    </row>
    <row r="34" spans="1:10" x14ac:dyDescent="0.25">
      <c r="A34" s="100">
        <v>2018</v>
      </c>
      <c r="B34" s="141">
        <v>176</v>
      </c>
      <c r="C34" s="141">
        <v>276</v>
      </c>
      <c r="D34" s="141">
        <v>457</v>
      </c>
      <c r="E34" s="141">
        <v>536</v>
      </c>
      <c r="F34" s="141">
        <v>906</v>
      </c>
      <c r="G34" s="98">
        <v>1659</v>
      </c>
      <c r="H34" s="98">
        <v>3037</v>
      </c>
      <c r="I34" s="98">
        <v>4672</v>
      </c>
      <c r="J34" s="98">
        <v>1081</v>
      </c>
    </row>
    <row r="35" spans="1:10" x14ac:dyDescent="0.25">
      <c r="A35" s="100">
        <v>2019</v>
      </c>
      <c r="B35" s="99">
        <v>165.70118152458093</v>
      </c>
      <c r="C35" s="99">
        <v>263.60188832689602</v>
      </c>
      <c r="D35" s="99">
        <v>456.52223599482761</v>
      </c>
      <c r="E35" s="99">
        <v>547.61587474913597</v>
      </c>
      <c r="F35" s="99">
        <v>912.67542506383199</v>
      </c>
      <c r="G35" s="99">
        <v>1737.498998130859</v>
      </c>
      <c r="H35" s="99">
        <v>3040.8340713464113</v>
      </c>
      <c r="I35" s="99">
        <v>4475.0169674254867</v>
      </c>
      <c r="J35" s="192">
        <v>1093.0575030877771</v>
      </c>
    </row>
    <row r="36" spans="1:10" ht="15.75" thickBot="1" x14ac:dyDescent="0.3">
      <c r="A36" s="82">
        <v>2020</v>
      </c>
      <c r="B36" s="193">
        <v>127</v>
      </c>
      <c r="C36" s="193">
        <v>222</v>
      </c>
      <c r="D36" s="193">
        <v>381</v>
      </c>
      <c r="E36" s="193">
        <v>442</v>
      </c>
      <c r="F36" s="196">
        <v>723.72589487617711</v>
      </c>
      <c r="G36" s="86">
        <v>1373.9010169832688</v>
      </c>
      <c r="H36" s="86">
        <v>2380.8191170004661</v>
      </c>
      <c r="I36" s="86">
        <v>3420.7901662341274</v>
      </c>
      <c r="J36" s="86">
        <v>870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5"/>
  <sheetViews>
    <sheetView tabSelected="1" topLeftCell="A235" workbookViewId="0">
      <selection activeCell="I241" sqref="I241"/>
    </sheetView>
  </sheetViews>
  <sheetFormatPr defaultRowHeight="15" x14ac:dyDescent="0.25"/>
  <cols>
    <col min="1" max="1" width="16.28515625" customWidth="1"/>
    <col min="2" max="2" width="23" customWidth="1"/>
    <col min="3" max="3" width="19.85546875" customWidth="1"/>
    <col min="4" max="4" width="17.42578125" customWidth="1"/>
    <col min="5" max="5" width="17.85546875" customWidth="1"/>
    <col min="6" max="6" width="15" customWidth="1"/>
  </cols>
  <sheetData>
    <row r="1" spans="1:5" s="45" customFormat="1" x14ac:dyDescent="0.25">
      <c r="A1" s="73" t="s">
        <v>92</v>
      </c>
    </row>
    <row r="2" spans="1:5" x14ac:dyDescent="0.25">
      <c r="A2" s="215"/>
      <c r="B2" s="215"/>
      <c r="C2" s="216"/>
      <c r="D2" s="216"/>
      <c r="E2" s="216"/>
    </row>
    <row r="3" spans="1:5" x14ac:dyDescent="0.25">
      <c r="A3" s="215" t="s">
        <v>49</v>
      </c>
      <c r="B3" s="215"/>
      <c r="C3" s="216"/>
      <c r="D3" s="216"/>
      <c r="E3" s="216"/>
    </row>
    <row r="4" spans="1:5" ht="15.75" thickBot="1" x14ac:dyDescent="0.3"/>
    <row r="5" spans="1:5" x14ac:dyDescent="0.25">
      <c r="A5" s="46"/>
      <c r="B5" s="47"/>
      <c r="C5" s="47"/>
      <c r="D5" s="47"/>
      <c r="E5" s="47"/>
    </row>
    <row r="6" spans="1:5" x14ac:dyDescent="0.25">
      <c r="A6" s="27" t="s">
        <v>50</v>
      </c>
      <c r="B6" s="48">
        <v>2009</v>
      </c>
      <c r="C6" s="48">
        <v>2010</v>
      </c>
      <c r="D6" s="48">
        <v>2011</v>
      </c>
      <c r="E6" s="49" t="s">
        <v>51</v>
      </c>
    </row>
    <row r="7" spans="1:5" ht="15.75" thickBot="1" x14ac:dyDescent="0.3">
      <c r="A7" s="29"/>
      <c r="B7" s="50"/>
      <c r="C7" s="50"/>
      <c r="D7" s="50"/>
      <c r="E7" s="50"/>
    </row>
    <row r="8" spans="1:5" x14ac:dyDescent="0.25">
      <c r="A8" s="27" t="s">
        <v>22</v>
      </c>
      <c r="B8" s="51">
        <v>200</v>
      </c>
      <c r="C8" s="51">
        <v>200</v>
      </c>
      <c r="D8" s="16" t="s">
        <v>52</v>
      </c>
      <c r="E8" s="16" t="s">
        <v>52</v>
      </c>
    </row>
    <row r="9" spans="1:5" x14ac:dyDescent="0.25">
      <c r="A9" s="27" t="s">
        <v>53</v>
      </c>
      <c r="B9" s="51">
        <v>500</v>
      </c>
      <c r="C9" s="51">
        <v>525</v>
      </c>
      <c r="D9" s="51">
        <v>625</v>
      </c>
      <c r="E9" s="51">
        <v>600</v>
      </c>
    </row>
    <row r="10" spans="1:5" x14ac:dyDescent="0.25">
      <c r="A10" s="27" t="s">
        <v>54</v>
      </c>
      <c r="B10" s="51">
        <v>500</v>
      </c>
      <c r="C10" s="51">
        <v>525</v>
      </c>
      <c r="D10" s="51">
        <v>625</v>
      </c>
      <c r="E10" s="51">
        <v>975</v>
      </c>
    </row>
    <row r="11" spans="1:5" x14ac:dyDescent="0.25">
      <c r="A11" s="27" t="s">
        <v>55</v>
      </c>
      <c r="B11" s="51">
        <v>950</v>
      </c>
      <c r="C11" s="51">
        <v>975</v>
      </c>
      <c r="D11" s="51">
        <v>1275</v>
      </c>
      <c r="E11" s="51">
        <v>1400</v>
      </c>
    </row>
    <row r="12" spans="1:5" x14ac:dyDescent="0.25">
      <c r="A12" s="27" t="s">
        <v>56</v>
      </c>
      <c r="B12" s="51">
        <v>950</v>
      </c>
      <c r="C12" s="51">
        <v>975</v>
      </c>
      <c r="D12" s="51">
        <v>1275</v>
      </c>
      <c r="E12" s="51">
        <v>2025</v>
      </c>
    </row>
    <row r="13" spans="1:5" x14ac:dyDescent="0.25">
      <c r="A13" s="27" t="s">
        <v>57</v>
      </c>
      <c r="B13" s="51">
        <v>1175</v>
      </c>
      <c r="C13" s="51">
        <v>1250</v>
      </c>
      <c r="D13" s="51">
        <v>1725</v>
      </c>
      <c r="E13" s="51">
        <v>2400</v>
      </c>
    </row>
    <row r="14" spans="1:5" ht="15.75" thickBot="1" x14ac:dyDescent="0.3">
      <c r="A14" s="27" t="s">
        <v>58</v>
      </c>
      <c r="B14" s="51">
        <v>1175</v>
      </c>
      <c r="C14" s="51">
        <v>1250</v>
      </c>
      <c r="D14" s="51">
        <v>1725</v>
      </c>
      <c r="E14" s="51">
        <v>2700</v>
      </c>
    </row>
    <row r="15" spans="1:5" x14ac:dyDescent="0.25">
      <c r="A15" s="52"/>
      <c r="B15" s="52"/>
      <c r="C15" s="52"/>
      <c r="D15" s="52"/>
      <c r="E15" s="52"/>
    </row>
    <row r="16" spans="1:5" x14ac:dyDescent="0.25">
      <c r="A16" s="250" t="s">
        <v>59</v>
      </c>
      <c r="B16" s="251"/>
      <c r="C16" s="216"/>
      <c r="D16" s="216"/>
      <c r="E16" s="216"/>
    </row>
    <row r="17" spans="1:6" x14ac:dyDescent="0.25">
      <c r="A17" s="251"/>
      <c r="B17" s="251"/>
      <c r="C17" s="216"/>
      <c r="D17" s="216"/>
      <c r="E17" s="216"/>
    </row>
    <row r="18" spans="1:6" x14ac:dyDescent="0.25">
      <c r="A18" s="251"/>
      <c r="B18" s="251"/>
      <c r="C18" s="216"/>
      <c r="D18" s="216"/>
      <c r="E18" s="216"/>
    </row>
    <row r="19" spans="1:6" x14ac:dyDescent="0.25">
      <c r="A19" s="251"/>
      <c r="B19" s="251"/>
      <c r="C19" s="216"/>
      <c r="D19" s="216"/>
      <c r="E19" s="216"/>
    </row>
    <row r="20" spans="1:6" x14ac:dyDescent="0.25">
      <c r="A20" s="251"/>
      <c r="B20" s="251"/>
      <c r="C20" s="216"/>
      <c r="D20" s="216"/>
      <c r="E20" s="216"/>
    </row>
    <row r="21" spans="1:6" ht="15.75" thickBot="1" x14ac:dyDescent="0.3"/>
    <row r="22" spans="1:6" ht="15.75" thickBot="1" x14ac:dyDescent="0.3">
      <c r="A22" s="14"/>
      <c r="B22" s="53">
        <v>2009</v>
      </c>
      <c r="C22" s="53">
        <v>2010</v>
      </c>
      <c r="D22" s="53">
        <v>2011</v>
      </c>
      <c r="E22" s="8" t="s">
        <v>51</v>
      </c>
    </row>
    <row r="23" spans="1:6" x14ac:dyDescent="0.25">
      <c r="A23" s="36" t="s">
        <v>94</v>
      </c>
      <c r="B23" s="51">
        <v>160</v>
      </c>
      <c r="C23" s="51">
        <v>185</v>
      </c>
      <c r="D23" s="51">
        <v>205</v>
      </c>
      <c r="E23" s="51">
        <v>285</v>
      </c>
    </row>
    <row r="24" spans="1:6" ht="15.75" thickBot="1" x14ac:dyDescent="0.3">
      <c r="A24" s="37" t="s">
        <v>65</v>
      </c>
      <c r="B24" s="54">
        <v>53</v>
      </c>
      <c r="C24" s="54">
        <v>55</v>
      </c>
      <c r="D24" s="54">
        <v>66</v>
      </c>
      <c r="E24" s="54">
        <v>95</v>
      </c>
    </row>
    <row r="25" spans="1:6" x14ac:dyDescent="0.25">
      <c r="A25" s="33"/>
    </row>
    <row r="26" spans="1:6" x14ac:dyDescent="0.25">
      <c r="A26" s="215"/>
      <c r="B26" s="215"/>
      <c r="C26" s="58"/>
      <c r="D26" s="58"/>
      <c r="E26" s="58"/>
      <c r="F26" s="216"/>
    </row>
    <row r="27" spans="1:6" s="45" customFormat="1" x14ac:dyDescent="0.25">
      <c r="A27" s="220" t="s">
        <v>93</v>
      </c>
      <c r="B27" s="221"/>
      <c r="C27" s="221"/>
      <c r="D27" s="221"/>
      <c r="E27" s="221"/>
      <c r="F27" s="216"/>
    </row>
    <row r="28" spans="1:6" s="45" customFormat="1" x14ac:dyDescent="0.25">
      <c r="A28" s="221"/>
      <c r="B28" s="221"/>
      <c r="C28" s="221"/>
      <c r="D28" s="221"/>
      <c r="E28" s="221"/>
      <c r="F28" s="216"/>
    </row>
    <row r="29" spans="1:6" x14ac:dyDescent="0.25">
      <c r="A29" s="215" t="s">
        <v>49</v>
      </c>
      <c r="B29" s="215"/>
      <c r="C29" s="58"/>
      <c r="D29" s="58"/>
      <c r="E29" s="58"/>
      <c r="F29" s="216"/>
    </row>
    <row r="30" spans="1:6" ht="15.75" thickBot="1" x14ac:dyDescent="0.3"/>
    <row r="31" spans="1:6" ht="15.75" thickBot="1" x14ac:dyDescent="0.3">
      <c r="A31" s="217" t="s">
        <v>60</v>
      </c>
      <c r="B31" s="218"/>
      <c r="C31" s="218"/>
      <c r="D31" s="218"/>
      <c r="E31" s="219"/>
    </row>
    <row r="32" spans="1:6" ht="15.75" thickBot="1" x14ac:dyDescent="0.3">
      <c r="A32" s="59" t="s">
        <v>50</v>
      </c>
      <c r="B32" s="217" t="s">
        <v>61</v>
      </c>
      <c r="C32" s="219"/>
      <c r="D32" s="228" t="s">
        <v>62</v>
      </c>
      <c r="E32" s="229"/>
    </row>
    <row r="33" spans="1:6" ht="15.75" thickBot="1" x14ac:dyDescent="0.3">
      <c r="A33" s="60"/>
      <c r="B33" s="61" t="s">
        <v>63</v>
      </c>
      <c r="C33" s="61" t="s">
        <v>64</v>
      </c>
      <c r="D33" s="61" t="s">
        <v>63</v>
      </c>
      <c r="E33" s="61" t="s">
        <v>64</v>
      </c>
    </row>
    <row r="34" spans="1:6" ht="15.75" thickBot="1" x14ac:dyDescent="0.3">
      <c r="A34" s="60" t="s">
        <v>53</v>
      </c>
      <c r="B34" s="54">
        <v>375</v>
      </c>
      <c r="C34" s="54">
        <v>250</v>
      </c>
      <c r="D34" s="54">
        <v>425</v>
      </c>
      <c r="E34" s="54">
        <v>275</v>
      </c>
    </row>
    <row r="35" spans="1:6" ht="15.75" thickBot="1" x14ac:dyDescent="0.3">
      <c r="A35" s="60" t="s">
        <v>54</v>
      </c>
      <c r="B35" s="54">
        <v>900</v>
      </c>
      <c r="C35" s="54">
        <v>650</v>
      </c>
      <c r="D35" s="54">
        <v>1050</v>
      </c>
      <c r="E35" s="54">
        <v>775</v>
      </c>
    </row>
    <row r="36" spans="1:6" ht="15.75" thickBot="1" x14ac:dyDescent="0.3">
      <c r="A36" s="60" t="s">
        <v>55</v>
      </c>
      <c r="B36" s="54">
        <v>1450</v>
      </c>
      <c r="C36" s="54">
        <v>975</v>
      </c>
      <c r="D36" s="54">
        <v>1700</v>
      </c>
      <c r="E36" s="54">
        <v>1150</v>
      </c>
    </row>
    <row r="37" spans="1:6" ht="15.75" thickBot="1" x14ac:dyDescent="0.3">
      <c r="A37" s="60" t="s">
        <v>56</v>
      </c>
      <c r="B37" s="54">
        <v>2050</v>
      </c>
      <c r="C37" s="54">
        <v>1550</v>
      </c>
      <c r="D37" s="54">
        <v>2425</v>
      </c>
      <c r="E37" s="54">
        <v>1800</v>
      </c>
    </row>
    <row r="38" spans="1:6" ht="15.75" thickBot="1" x14ac:dyDescent="0.3">
      <c r="A38" s="60" t="s">
        <v>57</v>
      </c>
      <c r="B38" s="54">
        <v>2850</v>
      </c>
      <c r="C38" s="54">
        <v>1925</v>
      </c>
      <c r="D38" s="54">
        <v>3375</v>
      </c>
      <c r="E38" s="54">
        <v>2275</v>
      </c>
    </row>
    <row r="39" spans="1:6" ht="15.75" thickBot="1" x14ac:dyDescent="0.3">
      <c r="A39" s="60" t="s">
        <v>58</v>
      </c>
      <c r="B39" s="54">
        <v>2850</v>
      </c>
      <c r="C39" s="54">
        <v>1925</v>
      </c>
      <c r="D39" s="54">
        <v>3375</v>
      </c>
      <c r="E39" s="54">
        <v>2275</v>
      </c>
    </row>
    <row r="41" spans="1:6" x14ac:dyDescent="0.25">
      <c r="A41" s="31" t="s">
        <v>59</v>
      </c>
    </row>
    <row r="42" spans="1:6" ht="15.75" thickBot="1" x14ac:dyDescent="0.3"/>
    <row r="43" spans="1:6" ht="15.75" thickBot="1" x14ac:dyDescent="0.3">
      <c r="A43" s="62"/>
      <c r="B43" s="217" t="s">
        <v>60</v>
      </c>
      <c r="C43" s="218"/>
      <c r="D43" s="218"/>
      <c r="E43" s="219"/>
    </row>
    <row r="44" spans="1:6" ht="15.75" thickBot="1" x14ac:dyDescent="0.3">
      <c r="A44" s="37"/>
      <c r="B44" s="217" t="s">
        <v>61</v>
      </c>
      <c r="C44" s="219"/>
      <c r="D44" s="217" t="s">
        <v>62</v>
      </c>
      <c r="E44" s="219"/>
    </row>
    <row r="45" spans="1:6" ht="15.75" thickBot="1" x14ac:dyDescent="0.3">
      <c r="A45" s="60" t="s">
        <v>65</v>
      </c>
      <c r="B45" s="54">
        <v>100</v>
      </c>
      <c r="C45" s="32"/>
      <c r="D45" s="54">
        <v>120</v>
      </c>
      <c r="E45" s="32"/>
    </row>
    <row r="46" spans="1:6" ht="15.75" thickBot="1" x14ac:dyDescent="0.3">
      <c r="A46" s="60" t="s">
        <v>94</v>
      </c>
      <c r="B46" s="54">
        <v>290</v>
      </c>
      <c r="C46" s="32"/>
      <c r="D46" s="54">
        <v>350</v>
      </c>
      <c r="E46" s="32"/>
    </row>
    <row r="48" spans="1:6" x14ac:dyDescent="0.25">
      <c r="A48" s="208" t="s">
        <v>67</v>
      </c>
      <c r="B48" s="208"/>
      <c r="C48" s="208"/>
      <c r="D48" s="208"/>
      <c r="E48" s="208"/>
      <c r="F48" s="208"/>
    </row>
    <row r="49" spans="1:12" x14ac:dyDescent="0.25">
      <c r="A49" s="208" t="s">
        <v>68</v>
      </c>
      <c r="B49" s="208"/>
      <c r="C49" s="208"/>
      <c r="D49" s="208"/>
      <c r="E49" s="208"/>
    </row>
    <row r="50" spans="1:12" x14ac:dyDescent="0.25">
      <c r="A50" s="33"/>
    </row>
    <row r="51" spans="1:12" s="45" customFormat="1" x14ac:dyDescent="0.25">
      <c r="A51" s="220" t="s">
        <v>95</v>
      </c>
      <c r="B51" s="221"/>
      <c r="C51" s="221"/>
      <c r="D51" s="221"/>
      <c r="E51" s="221"/>
    </row>
    <row r="52" spans="1:12" s="45" customFormat="1" x14ac:dyDescent="0.25">
      <c r="A52" s="221"/>
      <c r="B52" s="221"/>
      <c r="C52" s="221"/>
      <c r="D52" s="221"/>
      <c r="E52" s="221"/>
    </row>
    <row r="53" spans="1:12" x14ac:dyDescent="0.25">
      <c r="A53" s="215" t="s">
        <v>49</v>
      </c>
      <c r="B53" s="215"/>
      <c r="C53" s="215"/>
      <c r="D53" s="216"/>
      <c r="E53" s="216"/>
      <c r="F53" s="216"/>
      <c r="G53" s="216"/>
      <c r="H53" s="216"/>
      <c r="I53" s="216"/>
      <c r="J53" s="216"/>
      <c r="K53" s="216"/>
      <c r="L53" s="55"/>
    </row>
    <row r="54" spans="1:12" ht="15.75" thickBot="1" x14ac:dyDescent="0.3">
      <c r="B54" s="234"/>
      <c r="C54" s="234"/>
      <c r="D54" s="234"/>
      <c r="E54" s="234"/>
      <c r="F54" s="234"/>
      <c r="G54" s="234"/>
      <c r="H54" s="234"/>
      <c r="I54" s="234"/>
      <c r="J54" s="216"/>
      <c r="K54" s="216"/>
      <c r="L54" s="55"/>
    </row>
    <row r="55" spans="1:12" ht="15.75" thickBot="1" x14ac:dyDescent="0.3">
      <c r="A55" s="217" t="s">
        <v>69</v>
      </c>
      <c r="B55" s="218"/>
      <c r="C55" s="218"/>
      <c r="D55" s="218"/>
      <c r="E55" s="218"/>
      <c r="F55" s="218"/>
      <c r="G55" s="218"/>
      <c r="H55" s="218"/>
      <c r="I55" s="219"/>
      <c r="J55" s="233"/>
      <c r="K55" s="216"/>
      <c r="L55" s="55"/>
    </row>
    <row r="56" spans="1:12" ht="15.75" thickBot="1" x14ac:dyDescent="0.3">
      <c r="A56" s="59" t="s">
        <v>50</v>
      </c>
      <c r="B56" s="217" t="s">
        <v>61</v>
      </c>
      <c r="C56" s="218"/>
      <c r="D56" s="218"/>
      <c r="E56" s="222"/>
      <c r="F56" s="223" t="s">
        <v>62</v>
      </c>
      <c r="G56" s="224"/>
      <c r="H56" s="224"/>
      <c r="I56" s="225"/>
      <c r="J56" s="230"/>
      <c r="K56" s="216"/>
      <c r="L56" s="55"/>
    </row>
    <row r="57" spans="1:12" ht="15.75" thickBot="1" x14ac:dyDescent="0.3">
      <c r="A57" s="60"/>
      <c r="B57" s="231" t="s">
        <v>63</v>
      </c>
      <c r="C57" s="232"/>
      <c r="D57" s="231" t="s">
        <v>64</v>
      </c>
      <c r="E57" s="232"/>
      <c r="F57" s="231" t="s">
        <v>63</v>
      </c>
      <c r="G57" s="232"/>
      <c r="H57" s="231" t="s">
        <v>64</v>
      </c>
      <c r="I57" s="232"/>
      <c r="J57" s="233"/>
      <c r="K57" s="216"/>
      <c r="L57" s="55"/>
    </row>
    <row r="58" spans="1:12" ht="15.75" thickBot="1" x14ac:dyDescent="0.3">
      <c r="A58" s="60" t="s">
        <v>53</v>
      </c>
      <c r="B58" s="226">
        <v>250</v>
      </c>
      <c r="C58" s="227"/>
      <c r="D58" s="226">
        <v>200</v>
      </c>
      <c r="E58" s="227"/>
      <c r="F58" s="226">
        <v>450</v>
      </c>
      <c r="G58" s="227"/>
      <c r="H58" s="226">
        <v>325</v>
      </c>
      <c r="I58" s="227"/>
      <c r="J58" s="233"/>
      <c r="K58" s="216"/>
      <c r="L58" s="55"/>
    </row>
    <row r="59" spans="1:12" ht="15.75" thickBot="1" x14ac:dyDescent="0.3">
      <c r="A59" s="60" t="s">
        <v>54</v>
      </c>
      <c r="B59" s="226">
        <v>575</v>
      </c>
      <c r="C59" s="227"/>
      <c r="D59" s="226">
        <v>400</v>
      </c>
      <c r="E59" s="227"/>
      <c r="F59" s="226">
        <v>1150</v>
      </c>
      <c r="G59" s="227"/>
      <c r="H59" s="226">
        <v>775</v>
      </c>
      <c r="I59" s="227"/>
      <c r="J59" s="233"/>
      <c r="K59" s="216"/>
      <c r="L59" s="55"/>
    </row>
    <row r="60" spans="1:12" ht="15.75" thickBot="1" x14ac:dyDescent="0.3">
      <c r="A60" s="60" t="s">
        <v>55</v>
      </c>
      <c r="B60" s="226">
        <v>925</v>
      </c>
      <c r="C60" s="227"/>
      <c r="D60" s="226">
        <v>625</v>
      </c>
      <c r="E60" s="227"/>
      <c r="F60" s="226">
        <v>1850</v>
      </c>
      <c r="G60" s="227"/>
      <c r="H60" s="226">
        <v>1200</v>
      </c>
      <c r="I60" s="227"/>
      <c r="J60" s="233"/>
      <c r="K60" s="216"/>
      <c r="L60" s="55"/>
    </row>
    <row r="61" spans="1:12" ht="15.75" thickBot="1" x14ac:dyDescent="0.3">
      <c r="A61" s="60" t="s">
        <v>56</v>
      </c>
      <c r="B61" s="226">
        <v>1200</v>
      </c>
      <c r="C61" s="227"/>
      <c r="D61" s="226">
        <v>950</v>
      </c>
      <c r="E61" s="227"/>
      <c r="F61" s="226">
        <v>2500</v>
      </c>
      <c r="G61" s="227"/>
      <c r="H61" s="226">
        <v>1925</v>
      </c>
      <c r="I61" s="227"/>
      <c r="J61" s="233"/>
      <c r="K61" s="216"/>
      <c r="L61" s="55"/>
    </row>
    <row r="62" spans="1:12" ht="15.75" thickBot="1" x14ac:dyDescent="0.3">
      <c r="A62" s="60" t="s">
        <v>57</v>
      </c>
      <c r="B62" s="226">
        <v>1575</v>
      </c>
      <c r="C62" s="227"/>
      <c r="D62" s="226">
        <v>1150</v>
      </c>
      <c r="E62" s="227"/>
      <c r="F62" s="226">
        <v>3200</v>
      </c>
      <c r="G62" s="227"/>
      <c r="H62" s="226">
        <v>2250</v>
      </c>
      <c r="I62" s="227"/>
      <c r="J62" s="233"/>
      <c r="K62" s="216"/>
      <c r="L62" s="55"/>
    </row>
    <row r="63" spans="1:12" ht="15.75" thickBot="1" x14ac:dyDescent="0.3">
      <c r="A63" s="60" t="s">
        <v>58</v>
      </c>
      <c r="B63" s="226">
        <v>1975</v>
      </c>
      <c r="C63" s="227"/>
      <c r="D63" s="226">
        <v>1325</v>
      </c>
      <c r="E63" s="227"/>
      <c r="F63" s="226">
        <v>4000</v>
      </c>
      <c r="G63" s="227"/>
      <c r="H63" s="226">
        <v>2725</v>
      </c>
      <c r="I63" s="227"/>
      <c r="J63" s="233"/>
      <c r="K63" s="216"/>
      <c r="L63" s="55"/>
    </row>
    <row r="64" spans="1:12" x14ac:dyDescent="0.25">
      <c r="B64" s="235"/>
      <c r="C64" s="235"/>
      <c r="D64" s="235"/>
      <c r="E64" s="235"/>
      <c r="F64" s="235"/>
      <c r="G64" s="235"/>
      <c r="H64" s="235"/>
      <c r="I64" s="235"/>
      <c r="J64" s="216"/>
      <c r="K64" s="216"/>
      <c r="L64" s="55"/>
    </row>
    <row r="65" spans="1:12" x14ac:dyDescent="0.25">
      <c r="A65" s="238" t="s">
        <v>59</v>
      </c>
      <c r="B65" s="239"/>
      <c r="C65" s="239"/>
      <c r="D65" s="216"/>
      <c r="E65" s="216"/>
      <c r="F65" s="216"/>
      <c r="G65" s="216"/>
      <c r="H65" s="216"/>
      <c r="I65" s="216"/>
      <c r="J65" s="216"/>
      <c r="K65" s="216"/>
      <c r="L65" s="55"/>
    </row>
    <row r="66" spans="1:12" ht="15.75" thickBot="1" x14ac:dyDescent="0.3">
      <c r="B66" s="234"/>
      <c r="C66" s="234"/>
      <c r="D66" s="234"/>
      <c r="E66" s="234"/>
      <c r="F66" s="234"/>
      <c r="G66" s="234"/>
      <c r="H66" s="234"/>
      <c r="I66" s="234"/>
      <c r="J66" s="216"/>
      <c r="K66" s="216"/>
      <c r="L66" s="55"/>
    </row>
    <row r="67" spans="1:12" ht="15.75" thickBot="1" x14ac:dyDescent="0.3">
      <c r="A67" s="62"/>
      <c r="B67" s="217" t="s">
        <v>70</v>
      </c>
      <c r="C67" s="218"/>
      <c r="D67" s="218"/>
      <c r="E67" s="218"/>
      <c r="F67" s="218"/>
      <c r="G67" s="218"/>
      <c r="H67" s="218"/>
      <c r="I67" s="219"/>
      <c r="J67" s="233"/>
      <c r="K67" s="216"/>
      <c r="L67" s="55"/>
    </row>
    <row r="68" spans="1:12" ht="15.75" thickBot="1" x14ac:dyDescent="0.3">
      <c r="A68" s="37"/>
      <c r="B68" s="217" t="s">
        <v>61</v>
      </c>
      <c r="C68" s="218"/>
      <c r="D68" s="218"/>
      <c r="E68" s="219"/>
      <c r="F68" s="217" t="s">
        <v>62</v>
      </c>
      <c r="G68" s="218"/>
      <c r="H68" s="218"/>
      <c r="I68" s="219"/>
      <c r="J68" s="233"/>
      <c r="K68" s="216"/>
      <c r="L68" s="55"/>
    </row>
    <row r="69" spans="1:12" ht="15.75" thickBot="1" x14ac:dyDescent="0.3">
      <c r="A69" s="60" t="s">
        <v>65</v>
      </c>
      <c r="B69" s="226">
        <v>100</v>
      </c>
      <c r="C69" s="227"/>
      <c r="D69" s="236"/>
      <c r="E69" s="237"/>
      <c r="F69" s="226">
        <v>135</v>
      </c>
      <c r="G69" s="227"/>
      <c r="H69" s="236"/>
      <c r="I69" s="237"/>
      <c r="J69" s="233"/>
      <c r="K69" s="216"/>
      <c r="L69" s="55"/>
    </row>
    <row r="70" spans="1:12" ht="15.75" thickBot="1" x14ac:dyDescent="0.3">
      <c r="A70" s="60" t="s">
        <v>94</v>
      </c>
      <c r="B70" s="226">
        <v>290</v>
      </c>
      <c r="C70" s="227"/>
      <c r="D70" s="236"/>
      <c r="E70" s="237"/>
      <c r="F70" s="226">
        <v>399</v>
      </c>
      <c r="G70" s="227"/>
      <c r="H70" s="236"/>
      <c r="I70" s="237"/>
      <c r="J70" s="233"/>
      <c r="K70" s="216"/>
      <c r="L70" s="55"/>
    </row>
    <row r="71" spans="1:12" x14ac:dyDescent="0.25">
      <c r="B71" s="235"/>
      <c r="C71" s="235"/>
      <c r="D71" s="235"/>
      <c r="E71" s="235"/>
      <c r="F71" s="235"/>
      <c r="G71" s="235"/>
      <c r="H71" s="235"/>
      <c r="I71" s="235"/>
      <c r="J71" s="216"/>
      <c r="K71" s="216"/>
      <c r="L71" s="55"/>
    </row>
    <row r="72" spans="1:12" x14ac:dyDescent="0.25">
      <c r="A72" s="208" t="s">
        <v>71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55"/>
    </row>
    <row r="73" spans="1:12" x14ac:dyDescent="0.25">
      <c r="A73" s="208" t="s">
        <v>96</v>
      </c>
      <c r="B73" s="208"/>
      <c r="C73" s="208"/>
      <c r="D73" s="208"/>
      <c r="E73" s="208"/>
      <c r="F73" s="208"/>
      <c r="G73" s="208"/>
      <c r="H73" s="208"/>
      <c r="I73" s="208"/>
      <c r="J73" s="216"/>
      <c r="K73" s="216"/>
      <c r="L73" s="55"/>
    </row>
    <row r="74" spans="1:12" x14ac:dyDescent="0.25">
      <c r="A74" s="241"/>
      <c r="B74" s="241"/>
      <c r="C74" s="241"/>
      <c r="D74" s="241"/>
      <c r="E74" s="58"/>
      <c r="F74" s="58"/>
      <c r="G74" s="58"/>
      <c r="H74" s="58"/>
      <c r="I74" s="58"/>
      <c r="J74" s="58"/>
      <c r="K74" s="58"/>
      <c r="L74" s="58"/>
    </row>
    <row r="75" spans="1:12" x14ac:dyDescent="0.25">
      <c r="A75" s="242" t="s">
        <v>97</v>
      </c>
      <c r="B75" s="242"/>
      <c r="C75" s="242"/>
      <c r="D75" s="242"/>
      <c r="E75" s="212"/>
      <c r="F75" s="58"/>
      <c r="G75" s="58"/>
      <c r="H75" s="58"/>
      <c r="I75" s="58"/>
      <c r="J75" s="58"/>
      <c r="K75" s="58"/>
      <c r="L75" s="58"/>
    </row>
    <row r="76" spans="1:12" s="45" customFormat="1" x14ac:dyDescent="0.25">
      <c r="A76" s="212"/>
      <c r="B76" s="212"/>
      <c r="C76" s="212"/>
      <c r="D76" s="212"/>
      <c r="E76" s="212"/>
      <c r="F76" s="58"/>
      <c r="G76" s="58"/>
      <c r="H76" s="58"/>
      <c r="I76" s="58"/>
      <c r="J76" s="58"/>
      <c r="K76" s="58"/>
      <c r="L76" s="58"/>
    </row>
    <row r="77" spans="1:12" s="45" customFormat="1" x14ac:dyDescent="0.25">
      <c r="A77" s="56"/>
      <c r="B77" s="56"/>
      <c r="C77" s="56"/>
      <c r="D77" s="56"/>
      <c r="E77" s="58"/>
      <c r="F77" s="58"/>
      <c r="G77" s="58"/>
      <c r="H77" s="58"/>
      <c r="I77" s="58"/>
      <c r="J77" s="58"/>
      <c r="K77" s="58"/>
      <c r="L77" s="58"/>
    </row>
    <row r="78" spans="1:12" x14ac:dyDescent="0.25">
      <c r="A78" s="240" t="s">
        <v>49</v>
      </c>
      <c r="B78" s="240"/>
      <c r="C78" s="240"/>
      <c r="D78" s="240"/>
      <c r="E78" s="58"/>
      <c r="F78" s="58"/>
      <c r="G78" s="58"/>
      <c r="H78" s="58"/>
      <c r="I78" s="58"/>
      <c r="J78" s="58"/>
      <c r="K78" s="58"/>
      <c r="L78" s="58"/>
    </row>
    <row r="79" spans="1:12" ht="15.75" thickBot="1" x14ac:dyDescent="0.3">
      <c r="A79" s="234"/>
      <c r="B79" s="234"/>
      <c r="C79" s="234"/>
      <c r="D79" s="234"/>
      <c r="E79" s="234"/>
      <c r="F79" s="234"/>
      <c r="G79" s="234"/>
      <c r="H79" s="234"/>
      <c r="I79" s="234"/>
      <c r="J79" s="234"/>
      <c r="K79" s="216"/>
      <c r="L79" s="216"/>
    </row>
    <row r="80" spans="1:12" ht="15.75" thickBot="1" x14ac:dyDescent="0.3">
      <c r="A80" s="217" t="s">
        <v>72</v>
      </c>
      <c r="B80" s="218"/>
      <c r="C80" s="218"/>
      <c r="D80" s="218"/>
      <c r="E80" s="218"/>
      <c r="F80" s="218"/>
      <c r="G80" s="218"/>
      <c r="H80" s="218"/>
      <c r="I80" s="218"/>
      <c r="J80" s="219"/>
      <c r="K80" s="233"/>
      <c r="L80" s="216"/>
    </row>
    <row r="81" spans="1:12" ht="15.75" thickBot="1" x14ac:dyDescent="0.3">
      <c r="A81" s="243" t="s">
        <v>50</v>
      </c>
      <c r="B81" s="244"/>
      <c r="C81" s="217" t="s">
        <v>61</v>
      </c>
      <c r="D81" s="218"/>
      <c r="E81" s="218"/>
      <c r="F81" s="222"/>
      <c r="G81" s="223" t="s">
        <v>62</v>
      </c>
      <c r="H81" s="224"/>
      <c r="I81" s="224"/>
      <c r="J81" s="225"/>
      <c r="K81" s="230"/>
      <c r="L81" s="216"/>
    </row>
    <row r="82" spans="1:12" ht="15.75" thickBot="1" x14ac:dyDescent="0.3">
      <c r="A82" s="231"/>
      <c r="B82" s="232"/>
      <c r="C82" s="231" t="s">
        <v>63</v>
      </c>
      <c r="D82" s="232"/>
      <c r="E82" s="231" t="s">
        <v>64</v>
      </c>
      <c r="F82" s="232"/>
      <c r="G82" s="231" t="s">
        <v>63</v>
      </c>
      <c r="H82" s="232"/>
      <c r="I82" s="231" t="s">
        <v>64</v>
      </c>
      <c r="J82" s="232"/>
      <c r="K82" s="233"/>
      <c r="L82" s="216"/>
    </row>
    <row r="83" spans="1:12" ht="15.75" thickBot="1" x14ac:dyDescent="0.3">
      <c r="A83" s="231" t="s">
        <v>53</v>
      </c>
      <c r="B83" s="232"/>
      <c r="C83" s="226">
        <v>200</v>
      </c>
      <c r="D83" s="227"/>
      <c r="E83" s="226">
        <v>150</v>
      </c>
      <c r="F83" s="227"/>
      <c r="G83" s="226">
        <v>425</v>
      </c>
      <c r="H83" s="227"/>
      <c r="I83" s="226">
        <v>300</v>
      </c>
      <c r="J83" s="227"/>
      <c r="K83" s="233"/>
      <c r="L83" s="216"/>
    </row>
    <row r="84" spans="1:12" ht="15.75" thickBot="1" x14ac:dyDescent="0.3">
      <c r="A84" s="231" t="s">
        <v>54</v>
      </c>
      <c r="B84" s="232"/>
      <c r="C84" s="226">
        <v>525</v>
      </c>
      <c r="D84" s="227"/>
      <c r="E84" s="226">
        <v>350</v>
      </c>
      <c r="F84" s="227"/>
      <c r="G84" s="226">
        <v>1075</v>
      </c>
      <c r="H84" s="227"/>
      <c r="I84" s="226">
        <v>725</v>
      </c>
      <c r="J84" s="227"/>
      <c r="K84" s="233"/>
      <c r="L84" s="216"/>
    </row>
    <row r="85" spans="1:12" ht="15.75" thickBot="1" x14ac:dyDescent="0.3">
      <c r="A85" s="231" t="s">
        <v>55</v>
      </c>
      <c r="B85" s="232"/>
      <c r="C85" s="226">
        <v>825</v>
      </c>
      <c r="D85" s="227"/>
      <c r="E85" s="226">
        <v>600</v>
      </c>
      <c r="F85" s="227"/>
      <c r="G85" s="226">
        <v>1750</v>
      </c>
      <c r="H85" s="227"/>
      <c r="I85" s="226">
        <v>1200</v>
      </c>
      <c r="J85" s="227"/>
      <c r="K85" s="233"/>
      <c r="L85" s="216"/>
    </row>
    <row r="86" spans="1:12" ht="15.75" thickBot="1" x14ac:dyDescent="0.3">
      <c r="A86" s="231" t="s">
        <v>56</v>
      </c>
      <c r="B86" s="232"/>
      <c r="C86" s="226">
        <v>1025</v>
      </c>
      <c r="D86" s="227"/>
      <c r="E86" s="226">
        <v>800</v>
      </c>
      <c r="F86" s="227"/>
      <c r="G86" s="226">
        <v>2250</v>
      </c>
      <c r="H86" s="227"/>
      <c r="I86" s="226">
        <v>1700</v>
      </c>
      <c r="J86" s="227"/>
      <c r="K86" s="233"/>
      <c r="L86" s="216"/>
    </row>
    <row r="87" spans="1:12" ht="15.75" thickBot="1" x14ac:dyDescent="0.3">
      <c r="A87" s="231" t="s">
        <v>57</v>
      </c>
      <c r="B87" s="232"/>
      <c r="C87" s="226">
        <v>1475</v>
      </c>
      <c r="D87" s="227"/>
      <c r="E87" s="226">
        <v>1025</v>
      </c>
      <c r="F87" s="227"/>
      <c r="G87" s="226">
        <v>2975</v>
      </c>
      <c r="H87" s="227"/>
      <c r="I87" s="226">
        <v>2125</v>
      </c>
      <c r="J87" s="227"/>
      <c r="K87" s="233"/>
      <c r="L87" s="216"/>
    </row>
    <row r="88" spans="1:12" ht="15.75" thickBot="1" x14ac:dyDescent="0.3">
      <c r="A88" s="231" t="s">
        <v>58</v>
      </c>
      <c r="B88" s="232"/>
      <c r="C88" s="226">
        <v>1750</v>
      </c>
      <c r="D88" s="227"/>
      <c r="E88" s="226">
        <v>1125</v>
      </c>
      <c r="F88" s="227"/>
      <c r="G88" s="226">
        <v>3725</v>
      </c>
      <c r="H88" s="227"/>
      <c r="I88" s="226">
        <v>2475</v>
      </c>
      <c r="J88" s="227"/>
      <c r="K88" s="233"/>
      <c r="L88" s="216"/>
    </row>
    <row r="89" spans="1:12" x14ac:dyDescent="0.25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16"/>
      <c r="L89" s="216"/>
    </row>
    <row r="90" spans="1:12" x14ac:dyDescent="0.25">
      <c r="A90" s="240"/>
      <c r="B90" s="240"/>
      <c r="C90" s="245"/>
      <c r="D90" s="245"/>
      <c r="E90" s="245"/>
      <c r="F90" s="245"/>
      <c r="G90" s="245"/>
      <c r="H90" s="245"/>
      <c r="I90" s="245"/>
      <c r="J90" s="245"/>
      <c r="K90" s="216"/>
      <c r="L90" s="216"/>
    </row>
    <row r="91" spans="1:12" x14ac:dyDescent="0.25">
      <c r="A91" s="240"/>
      <c r="B91" s="240"/>
      <c r="C91" s="245"/>
      <c r="D91" s="245"/>
      <c r="E91" s="245"/>
      <c r="F91" s="245"/>
      <c r="G91" s="245"/>
      <c r="H91" s="245"/>
      <c r="I91" s="245"/>
      <c r="J91" s="245"/>
      <c r="K91" s="216"/>
      <c r="L91" s="216"/>
    </row>
    <row r="92" spans="1:12" x14ac:dyDescent="0.25">
      <c r="A92" s="240" t="s">
        <v>59</v>
      </c>
      <c r="B92" s="240"/>
      <c r="C92" s="245"/>
      <c r="D92" s="245"/>
      <c r="E92" s="245"/>
      <c r="F92" s="245"/>
      <c r="G92" s="245"/>
      <c r="H92" s="245"/>
      <c r="I92" s="245"/>
      <c r="J92" s="245"/>
      <c r="K92" s="216"/>
      <c r="L92" s="216"/>
    </row>
    <row r="93" spans="1:12" ht="15.75" thickBot="1" x14ac:dyDescent="0.3">
      <c r="A93" s="246"/>
      <c r="B93" s="246"/>
      <c r="C93" s="246"/>
      <c r="D93" s="246"/>
      <c r="E93" s="246"/>
      <c r="F93" s="246"/>
      <c r="G93" s="246"/>
      <c r="H93" s="246"/>
      <c r="I93" s="246"/>
      <c r="J93" s="246"/>
      <c r="K93" s="216"/>
      <c r="L93" s="216"/>
    </row>
    <row r="94" spans="1:12" ht="15.75" thickBot="1" x14ac:dyDescent="0.3">
      <c r="A94" s="231"/>
      <c r="B94" s="232"/>
      <c r="C94" s="217" t="s">
        <v>73</v>
      </c>
      <c r="D94" s="218"/>
      <c r="E94" s="218"/>
      <c r="F94" s="218"/>
      <c r="G94" s="218"/>
      <c r="H94" s="218"/>
      <c r="I94" s="218"/>
      <c r="J94" s="219"/>
      <c r="K94" s="233"/>
      <c r="L94" s="216"/>
    </row>
    <row r="95" spans="1:12" ht="15.75" thickBot="1" x14ac:dyDescent="0.3">
      <c r="A95" s="236"/>
      <c r="B95" s="237"/>
      <c r="C95" s="217" t="s">
        <v>61</v>
      </c>
      <c r="D95" s="218"/>
      <c r="E95" s="218"/>
      <c r="F95" s="219"/>
      <c r="G95" s="217" t="s">
        <v>62</v>
      </c>
      <c r="H95" s="218"/>
      <c r="I95" s="218"/>
      <c r="J95" s="219"/>
      <c r="K95" s="233"/>
      <c r="L95" s="216"/>
    </row>
    <row r="96" spans="1:12" ht="15.75" thickBot="1" x14ac:dyDescent="0.3">
      <c r="A96" s="231" t="s">
        <v>65</v>
      </c>
      <c r="B96" s="232"/>
      <c r="C96" s="226">
        <v>80</v>
      </c>
      <c r="D96" s="227"/>
      <c r="E96" s="236"/>
      <c r="F96" s="237"/>
      <c r="G96" s="226">
        <v>135</v>
      </c>
      <c r="H96" s="227"/>
      <c r="I96" s="236"/>
      <c r="J96" s="237"/>
      <c r="K96" s="233"/>
      <c r="L96" s="216"/>
    </row>
    <row r="97" spans="1:12" ht="15.75" thickBot="1" x14ac:dyDescent="0.3">
      <c r="A97" s="231" t="s">
        <v>94</v>
      </c>
      <c r="B97" s="232"/>
      <c r="C97" s="226">
        <v>240</v>
      </c>
      <c r="D97" s="227"/>
      <c r="E97" s="236"/>
      <c r="F97" s="237"/>
      <c r="G97" s="226">
        <v>399</v>
      </c>
      <c r="H97" s="227"/>
      <c r="I97" s="236"/>
      <c r="J97" s="237"/>
      <c r="K97" s="233"/>
      <c r="L97" s="216"/>
    </row>
    <row r="98" spans="1:12" x14ac:dyDescent="0.25">
      <c r="A98" s="235"/>
      <c r="B98" s="235"/>
      <c r="C98" s="235"/>
      <c r="D98" s="235"/>
      <c r="E98" s="235"/>
      <c r="F98" s="235"/>
      <c r="G98" s="235"/>
      <c r="H98" s="235"/>
      <c r="I98" s="235"/>
      <c r="J98" s="235"/>
      <c r="K98" s="216"/>
      <c r="L98" s="216"/>
    </row>
    <row r="99" spans="1:12" x14ac:dyDescent="0.25">
      <c r="A99" s="208" t="s">
        <v>74</v>
      </c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</row>
    <row r="100" spans="1:12" x14ac:dyDescent="0.25">
      <c r="A100" s="208" t="s">
        <v>96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16"/>
      <c r="L100" s="216"/>
    </row>
    <row r="101" spans="1:12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x14ac:dyDescent="0.25">
      <c r="A102" s="33"/>
    </row>
    <row r="103" spans="1:12" x14ac:dyDescent="0.25">
      <c r="A103" s="247" t="s">
        <v>98</v>
      </c>
      <c r="B103" s="247"/>
      <c r="C103" s="248"/>
      <c r="D103" s="248"/>
      <c r="E103" s="248"/>
      <c r="F103" s="81"/>
    </row>
    <row r="104" spans="1:12" x14ac:dyDescent="0.25">
      <c r="A104" s="248"/>
      <c r="B104" s="248"/>
      <c r="C104" s="248"/>
      <c r="D104" s="248"/>
      <c r="E104" s="248"/>
      <c r="F104" s="81"/>
    </row>
    <row r="105" spans="1:12" x14ac:dyDescent="0.25">
      <c r="A105" s="240" t="s">
        <v>49</v>
      </c>
      <c r="B105" s="240"/>
      <c r="C105" s="72"/>
      <c r="D105" s="72"/>
      <c r="E105" s="72"/>
      <c r="F105" s="81"/>
    </row>
    <row r="106" spans="1:12" ht="15.75" thickBot="1" x14ac:dyDescent="0.3">
      <c r="F106" s="55"/>
    </row>
    <row r="107" spans="1:12" ht="15.75" thickBot="1" x14ac:dyDescent="0.3">
      <c r="A107" s="217" t="s">
        <v>75</v>
      </c>
      <c r="B107" s="218"/>
      <c r="C107" s="218"/>
      <c r="D107" s="218"/>
      <c r="E107" s="219"/>
      <c r="F107" s="55"/>
    </row>
    <row r="108" spans="1:12" ht="15.75" thickBot="1" x14ac:dyDescent="0.3">
      <c r="A108" s="59" t="s">
        <v>50</v>
      </c>
      <c r="B108" s="217" t="s">
        <v>61</v>
      </c>
      <c r="C108" s="222"/>
      <c r="D108" s="223" t="s">
        <v>62</v>
      </c>
      <c r="E108" s="225"/>
      <c r="F108" s="55"/>
    </row>
    <row r="109" spans="1:12" ht="15.75" thickBot="1" x14ac:dyDescent="0.3">
      <c r="A109" s="60"/>
      <c r="B109" s="61" t="s">
        <v>63</v>
      </c>
      <c r="C109" s="61" t="s">
        <v>64</v>
      </c>
      <c r="D109" s="61" t="s">
        <v>63</v>
      </c>
      <c r="E109" s="61" t="s">
        <v>64</v>
      </c>
      <c r="F109" s="55"/>
    </row>
    <row r="110" spans="1:12" ht="15.75" thickBot="1" x14ac:dyDescent="0.3">
      <c r="A110" s="60" t="s">
        <v>54</v>
      </c>
      <c r="B110" s="54">
        <v>575</v>
      </c>
      <c r="C110" s="54">
        <v>375</v>
      </c>
      <c r="D110" s="54">
        <v>1125</v>
      </c>
      <c r="E110" s="54">
        <v>800</v>
      </c>
      <c r="F110" s="55"/>
    </row>
    <row r="111" spans="1:12" ht="15.75" thickBot="1" x14ac:dyDescent="0.3">
      <c r="A111" s="60" t="s">
        <v>55</v>
      </c>
      <c r="B111" s="54">
        <v>900</v>
      </c>
      <c r="C111" s="54">
        <v>675</v>
      </c>
      <c r="D111" s="54">
        <v>1800</v>
      </c>
      <c r="E111" s="54">
        <v>1300</v>
      </c>
      <c r="F111" s="55"/>
    </row>
    <row r="112" spans="1:12" ht="15.75" thickBot="1" x14ac:dyDescent="0.3">
      <c r="A112" s="60" t="s">
        <v>56</v>
      </c>
      <c r="B112" s="54">
        <v>1175</v>
      </c>
      <c r="C112" s="54">
        <v>850</v>
      </c>
      <c r="D112" s="54">
        <v>2550</v>
      </c>
      <c r="E112" s="54">
        <v>1900</v>
      </c>
      <c r="F112" s="55"/>
    </row>
    <row r="113" spans="1:6" ht="15.75" thickBot="1" x14ac:dyDescent="0.3">
      <c r="A113" s="60" t="s">
        <v>57</v>
      </c>
      <c r="B113" s="54">
        <v>1550</v>
      </c>
      <c r="C113" s="54">
        <v>1100</v>
      </c>
      <c r="D113" s="54">
        <v>3375</v>
      </c>
      <c r="E113" s="54">
        <v>2375</v>
      </c>
      <c r="F113" s="55"/>
    </row>
    <row r="114" spans="1:6" ht="15.75" thickBot="1" x14ac:dyDescent="0.3">
      <c r="A114" s="60" t="s">
        <v>58</v>
      </c>
      <c r="B114" s="54">
        <v>1775</v>
      </c>
      <c r="C114" s="54">
        <v>1250</v>
      </c>
      <c r="D114" s="54">
        <v>4150</v>
      </c>
      <c r="E114" s="54">
        <v>2775</v>
      </c>
      <c r="F114" s="55"/>
    </row>
    <row r="115" spans="1:6" x14ac:dyDescent="0.25">
      <c r="F115" s="55"/>
    </row>
    <row r="116" spans="1:6" ht="13.5" customHeight="1" x14ac:dyDescent="0.25">
      <c r="A116" s="240" t="s">
        <v>59</v>
      </c>
      <c r="B116" s="249"/>
      <c r="C116" s="216"/>
      <c r="D116" s="216"/>
      <c r="E116" s="216"/>
      <c r="F116" s="55"/>
    </row>
    <row r="117" spans="1:6" ht="15" hidden="1" customHeight="1" x14ac:dyDescent="0.25">
      <c r="A117" s="249"/>
      <c r="B117" s="249"/>
      <c r="C117" s="216"/>
      <c r="D117" s="216"/>
      <c r="E117" s="216"/>
      <c r="F117" s="214"/>
    </row>
    <row r="118" spans="1:6" x14ac:dyDescent="0.25">
      <c r="A118" s="249"/>
      <c r="B118" s="249"/>
      <c r="C118" s="216"/>
      <c r="D118" s="216"/>
      <c r="E118" s="216"/>
      <c r="F118" s="214"/>
    </row>
    <row r="119" spans="1:6" ht="15.75" thickBot="1" x14ac:dyDescent="0.3">
      <c r="F119" s="214"/>
    </row>
    <row r="120" spans="1:6" ht="15.75" thickBot="1" x14ac:dyDescent="0.3">
      <c r="A120" s="62"/>
      <c r="B120" s="217" t="s">
        <v>75</v>
      </c>
      <c r="C120" s="218"/>
      <c r="D120" s="218"/>
      <c r="E120" s="219"/>
      <c r="F120" s="55"/>
    </row>
    <row r="121" spans="1:6" ht="15.75" thickBot="1" x14ac:dyDescent="0.3">
      <c r="A121" s="37"/>
      <c r="B121" s="217" t="s">
        <v>61</v>
      </c>
      <c r="C121" s="219"/>
      <c r="D121" s="217" t="s">
        <v>62</v>
      </c>
      <c r="E121" s="219"/>
      <c r="F121" s="55"/>
    </row>
    <row r="122" spans="1:6" ht="15.75" thickBot="1" x14ac:dyDescent="0.3">
      <c r="A122" s="60" t="s">
        <v>65</v>
      </c>
      <c r="B122" s="54">
        <v>67</v>
      </c>
      <c r="C122" s="32"/>
      <c r="D122" s="54">
        <v>134</v>
      </c>
      <c r="E122" s="32"/>
      <c r="F122" s="55"/>
    </row>
    <row r="123" spans="1:6" ht="15.75" thickBot="1" x14ac:dyDescent="0.3">
      <c r="A123" s="60" t="s">
        <v>66</v>
      </c>
      <c r="B123" s="54">
        <v>202</v>
      </c>
      <c r="C123" s="32"/>
      <c r="D123" s="54">
        <v>403</v>
      </c>
      <c r="E123" s="32"/>
      <c r="F123" s="55"/>
    </row>
    <row r="124" spans="1:6" x14ac:dyDescent="0.25">
      <c r="F124" s="55"/>
    </row>
    <row r="125" spans="1:6" x14ac:dyDescent="0.25">
      <c r="A125" s="74" t="s">
        <v>99</v>
      </c>
      <c r="B125" s="74"/>
      <c r="C125" s="74"/>
      <c r="D125" s="74"/>
      <c r="E125" s="74"/>
      <c r="F125" s="55"/>
    </row>
    <row r="126" spans="1:6" x14ac:dyDescent="0.25">
      <c r="A126" s="75"/>
      <c r="B126" s="75"/>
      <c r="C126" s="75"/>
      <c r="D126" s="75"/>
      <c r="E126" s="75"/>
      <c r="F126" s="74"/>
    </row>
    <row r="127" spans="1:6" x14ac:dyDescent="0.25">
      <c r="A127" s="213" t="s">
        <v>100</v>
      </c>
      <c r="B127" s="214"/>
      <c r="C127" s="214"/>
      <c r="D127" s="214"/>
      <c r="E127" s="214"/>
      <c r="F127" s="214"/>
    </row>
    <row r="128" spans="1:6" ht="18.75" customHeight="1" x14ac:dyDescent="0.25">
      <c r="A128" s="214"/>
      <c r="B128" s="214"/>
      <c r="C128" s="214"/>
      <c r="D128" s="214"/>
      <c r="E128" s="214"/>
      <c r="F128" s="214"/>
    </row>
    <row r="129" spans="1:7" x14ac:dyDescent="0.25">
      <c r="A129" s="80"/>
      <c r="B129" s="80"/>
      <c r="C129" s="80"/>
      <c r="D129" s="80"/>
      <c r="E129" s="80"/>
      <c r="F129" s="79"/>
    </row>
    <row r="130" spans="1:7" x14ac:dyDescent="0.25">
      <c r="A130" s="80"/>
      <c r="B130" s="80"/>
      <c r="C130" s="80"/>
      <c r="D130" s="80"/>
      <c r="E130" s="80"/>
      <c r="F130" s="80"/>
    </row>
    <row r="131" spans="1:7" ht="15.75" x14ac:dyDescent="0.25">
      <c r="A131" s="63" t="s">
        <v>111</v>
      </c>
      <c r="B131" s="57"/>
      <c r="C131" s="57"/>
      <c r="D131" s="57"/>
      <c r="E131" s="57"/>
      <c r="F131" s="80"/>
    </row>
    <row r="132" spans="1:7" ht="15.75" x14ac:dyDescent="0.25">
      <c r="A132" s="77"/>
      <c r="B132" s="77"/>
      <c r="C132" s="77"/>
      <c r="D132" s="77"/>
      <c r="E132" s="77"/>
      <c r="F132" s="57"/>
    </row>
    <row r="133" spans="1:7" ht="16.5" thickBot="1" x14ac:dyDescent="0.3">
      <c r="A133" s="76" t="s">
        <v>76</v>
      </c>
      <c r="B133" s="76"/>
      <c r="C133" s="76"/>
      <c r="D133" s="76"/>
      <c r="E133" s="76"/>
      <c r="F133" s="77"/>
    </row>
    <row r="134" spans="1:7" ht="15.75" thickBot="1" x14ac:dyDescent="0.3">
      <c r="A134" s="64" t="s">
        <v>77</v>
      </c>
      <c r="B134" s="209" t="s">
        <v>78</v>
      </c>
      <c r="C134" s="210"/>
      <c r="D134" s="209" t="s">
        <v>79</v>
      </c>
      <c r="E134" s="210"/>
      <c r="F134" s="76"/>
    </row>
    <row r="135" spans="1:7" ht="15.75" thickBot="1" x14ac:dyDescent="0.3">
      <c r="A135" s="65"/>
      <c r="B135" s="66" t="s">
        <v>63</v>
      </c>
      <c r="C135" s="66" t="s">
        <v>64</v>
      </c>
      <c r="D135" s="66" t="s">
        <v>63</v>
      </c>
      <c r="E135" s="66" t="s">
        <v>64</v>
      </c>
    </row>
    <row r="136" spans="1:7" ht="15.75" thickBot="1" x14ac:dyDescent="0.3">
      <c r="A136" s="67" t="s">
        <v>54</v>
      </c>
      <c r="B136" s="68">
        <v>850</v>
      </c>
      <c r="C136" s="68">
        <v>525</v>
      </c>
      <c r="D136" s="68">
        <v>1175</v>
      </c>
      <c r="E136" s="68">
        <v>675</v>
      </c>
    </row>
    <row r="137" spans="1:7" ht="15.75" thickBot="1" x14ac:dyDescent="0.3">
      <c r="A137" s="67" t="s">
        <v>55</v>
      </c>
      <c r="B137" s="68">
        <v>1250</v>
      </c>
      <c r="C137" s="68">
        <v>1075</v>
      </c>
      <c r="D137" s="68">
        <v>1950</v>
      </c>
      <c r="E137" s="68">
        <v>1500</v>
      </c>
    </row>
    <row r="138" spans="1:7" ht="15.75" thickBot="1" x14ac:dyDescent="0.3">
      <c r="A138" s="67" t="s">
        <v>56</v>
      </c>
      <c r="B138" s="68">
        <v>1750</v>
      </c>
      <c r="C138" s="68">
        <v>1425</v>
      </c>
      <c r="D138" s="68">
        <v>2750</v>
      </c>
      <c r="E138" s="68">
        <v>2125</v>
      </c>
    </row>
    <row r="139" spans="1:7" ht="15.75" thickBot="1" x14ac:dyDescent="0.3">
      <c r="A139" s="67" t="s">
        <v>57</v>
      </c>
      <c r="B139" s="68">
        <v>2375</v>
      </c>
      <c r="C139" s="68">
        <v>1925</v>
      </c>
      <c r="D139" s="68">
        <v>3750</v>
      </c>
      <c r="E139" s="68">
        <v>2925</v>
      </c>
    </row>
    <row r="140" spans="1:7" ht="15.75" thickBot="1" x14ac:dyDescent="0.3">
      <c r="A140" s="67" t="s">
        <v>80</v>
      </c>
      <c r="B140" s="68">
        <v>2975</v>
      </c>
      <c r="C140" s="68">
        <v>2375</v>
      </c>
      <c r="D140" s="68">
        <v>4875</v>
      </c>
      <c r="E140" s="68">
        <v>3700</v>
      </c>
    </row>
    <row r="141" spans="1:7" ht="15.75" x14ac:dyDescent="0.25">
      <c r="A141" s="88" t="s">
        <v>101</v>
      </c>
      <c r="B141" s="77"/>
      <c r="C141" s="77"/>
      <c r="D141" s="77"/>
      <c r="E141" s="77"/>
    </row>
    <row r="142" spans="1:7" ht="51" customHeight="1" x14ac:dyDescent="0.25">
      <c r="A142" s="211" t="s">
        <v>81</v>
      </c>
      <c r="B142" s="212"/>
      <c r="C142" s="212"/>
      <c r="D142" s="212"/>
      <c r="E142" s="212"/>
      <c r="F142" s="212"/>
      <c r="G142" s="212"/>
    </row>
    <row r="143" spans="1:7" ht="21" customHeight="1" x14ac:dyDescent="0.25">
      <c r="A143" s="77"/>
      <c r="B143" s="77"/>
      <c r="C143" s="77"/>
      <c r="D143" s="77"/>
      <c r="E143" s="77"/>
      <c r="F143" s="78"/>
    </row>
    <row r="144" spans="1:7" ht="15.75" x14ac:dyDescent="0.25">
      <c r="A144" s="77"/>
      <c r="B144" s="77"/>
      <c r="C144" s="77"/>
      <c r="D144" s="77"/>
      <c r="E144" s="77"/>
      <c r="F144" s="77"/>
    </row>
    <row r="145" spans="1:6" ht="16.5" thickBot="1" x14ac:dyDescent="0.3">
      <c r="A145" s="76" t="s">
        <v>82</v>
      </c>
      <c r="B145" s="76"/>
      <c r="C145" s="76"/>
      <c r="D145" s="76"/>
      <c r="E145" s="76"/>
      <c r="F145" s="77"/>
    </row>
    <row r="146" spans="1:6" ht="51.75" thickBot="1" x14ac:dyDescent="0.3">
      <c r="A146" s="64" t="s">
        <v>83</v>
      </c>
      <c r="B146" s="69" t="s">
        <v>78</v>
      </c>
      <c r="C146" s="69" t="s">
        <v>79</v>
      </c>
      <c r="D146" s="70"/>
      <c r="E146" s="70"/>
      <c r="F146" s="76"/>
    </row>
    <row r="147" spans="1:6" ht="26.25" thickBot="1" x14ac:dyDescent="0.3">
      <c r="A147" s="65" t="s">
        <v>84</v>
      </c>
      <c r="B147" s="71">
        <v>222</v>
      </c>
      <c r="C147" s="71">
        <v>444</v>
      </c>
      <c r="D147" s="70"/>
      <c r="E147" s="70"/>
      <c r="F147" s="70"/>
    </row>
    <row r="148" spans="1:6" ht="26.25" thickBot="1" x14ac:dyDescent="0.3">
      <c r="A148" s="65" t="s">
        <v>85</v>
      </c>
      <c r="B148" s="71">
        <v>74</v>
      </c>
      <c r="C148" s="71">
        <v>148</v>
      </c>
      <c r="D148" s="70"/>
      <c r="E148" s="70"/>
      <c r="F148" s="70"/>
    </row>
    <row r="149" spans="1:6" ht="15.75" x14ac:dyDescent="0.25">
      <c r="A149" s="77"/>
      <c r="B149" s="77"/>
      <c r="C149" s="77"/>
      <c r="D149" s="77"/>
      <c r="E149" s="77"/>
      <c r="F149" s="70"/>
    </row>
    <row r="150" spans="1:6" s="107" customFormat="1" ht="15.75" x14ac:dyDescent="0.25">
      <c r="A150" s="77"/>
      <c r="B150" s="77"/>
      <c r="C150" s="77"/>
      <c r="D150" s="77"/>
      <c r="E150" s="77"/>
      <c r="F150" s="70"/>
    </row>
    <row r="151" spans="1:6" s="107" customFormat="1" ht="15.75" x14ac:dyDescent="0.25">
      <c r="A151" s="105" t="s">
        <v>108</v>
      </c>
      <c r="B151" s="77"/>
      <c r="C151" s="77"/>
      <c r="D151" s="77"/>
      <c r="E151" s="77"/>
      <c r="F151" s="70"/>
    </row>
    <row r="152" spans="1:6" s="107" customFormat="1" ht="15.75" x14ac:dyDescent="0.25">
      <c r="A152" s="77"/>
      <c r="B152" s="77"/>
      <c r="C152" s="77"/>
      <c r="D152" s="77"/>
      <c r="E152" s="77"/>
      <c r="F152" s="70"/>
    </row>
    <row r="153" spans="1:6" s="107" customFormat="1" ht="16.5" thickBot="1" x14ac:dyDescent="0.3">
      <c r="A153" s="105" t="s">
        <v>76</v>
      </c>
      <c r="B153" s="77"/>
      <c r="C153" s="77"/>
      <c r="D153" s="77"/>
      <c r="E153" s="77"/>
      <c r="F153" s="70"/>
    </row>
    <row r="154" spans="1:6" s="107" customFormat="1" ht="15.75" thickBot="1" x14ac:dyDescent="0.3">
      <c r="A154" s="64" t="s">
        <v>77</v>
      </c>
      <c r="B154" s="209" t="s">
        <v>78</v>
      </c>
      <c r="C154" s="210"/>
      <c r="D154" s="209" t="s">
        <v>79</v>
      </c>
      <c r="E154" s="210"/>
      <c r="F154" s="70"/>
    </row>
    <row r="155" spans="1:6" s="107" customFormat="1" ht="15.75" thickBot="1" x14ac:dyDescent="0.3">
      <c r="A155" s="65"/>
      <c r="B155" s="66" t="s">
        <v>63</v>
      </c>
      <c r="C155" s="66" t="s">
        <v>64</v>
      </c>
      <c r="D155" s="66" t="s">
        <v>63</v>
      </c>
      <c r="E155" s="66" t="s">
        <v>64</v>
      </c>
      <c r="F155" s="70"/>
    </row>
    <row r="156" spans="1:6" s="107" customFormat="1" ht="15.75" thickBot="1" x14ac:dyDescent="0.3">
      <c r="A156" s="67" t="s">
        <v>54</v>
      </c>
      <c r="B156" s="68">
        <v>400</v>
      </c>
      <c r="C156" s="68">
        <v>300</v>
      </c>
      <c r="D156" s="68">
        <v>1000</v>
      </c>
      <c r="E156" s="68">
        <v>650</v>
      </c>
      <c r="F156" s="70"/>
    </row>
    <row r="157" spans="1:6" s="107" customFormat="1" ht="15.75" thickBot="1" x14ac:dyDescent="0.3">
      <c r="A157" s="67" t="s">
        <v>55</v>
      </c>
      <c r="B157" s="68">
        <v>725</v>
      </c>
      <c r="C157" s="68">
        <v>550</v>
      </c>
      <c r="D157" s="68">
        <v>1750</v>
      </c>
      <c r="E157" s="68">
        <v>1250</v>
      </c>
      <c r="F157" s="70"/>
    </row>
    <row r="158" spans="1:6" s="107" customFormat="1" ht="15.75" thickBot="1" x14ac:dyDescent="0.3">
      <c r="A158" s="67" t="s">
        <v>56</v>
      </c>
      <c r="B158" s="68">
        <v>1075</v>
      </c>
      <c r="C158" s="68">
        <v>850</v>
      </c>
      <c r="D158" s="68">
        <v>2550</v>
      </c>
      <c r="E158" s="68">
        <v>1925</v>
      </c>
      <c r="F158" s="70"/>
    </row>
    <row r="159" spans="1:6" s="107" customFormat="1" ht="15.75" thickBot="1" x14ac:dyDescent="0.3">
      <c r="A159" s="67" t="s">
        <v>57</v>
      </c>
      <c r="B159" s="68">
        <v>1450</v>
      </c>
      <c r="C159" s="68">
        <v>1150</v>
      </c>
      <c r="D159" s="68">
        <v>3450</v>
      </c>
      <c r="E159" s="68">
        <v>2700</v>
      </c>
      <c r="F159" s="70"/>
    </row>
    <row r="160" spans="1:6" s="107" customFormat="1" ht="15.75" thickBot="1" x14ac:dyDescent="0.3">
      <c r="A160" s="67" t="s">
        <v>80</v>
      </c>
      <c r="B160" s="68">
        <v>2175</v>
      </c>
      <c r="C160" s="68">
        <v>1450</v>
      </c>
      <c r="D160" s="68">
        <v>4975</v>
      </c>
      <c r="E160" s="68">
        <v>3350</v>
      </c>
      <c r="F160" s="70"/>
    </row>
    <row r="161" spans="1:7" s="107" customFormat="1" x14ac:dyDescent="0.25">
      <c r="A161" s="88" t="s">
        <v>105</v>
      </c>
      <c r="B161" s="110"/>
      <c r="C161" s="110"/>
      <c r="D161" s="110"/>
      <c r="E161" s="110"/>
      <c r="F161" s="70"/>
    </row>
    <row r="162" spans="1:7" s="107" customFormat="1" ht="48" customHeight="1" x14ac:dyDescent="0.25">
      <c r="A162" s="211" t="s">
        <v>106</v>
      </c>
      <c r="B162" s="212"/>
      <c r="C162" s="212"/>
      <c r="D162" s="212"/>
      <c r="E162" s="212"/>
      <c r="F162" s="212"/>
      <c r="G162" s="212"/>
    </row>
    <row r="163" spans="1:7" s="107" customFormat="1" x14ac:dyDescent="0.25">
      <c r="A163" s="111"/>
      <c r="B163" s="110"/>
      <c r="C163" s="110"/>
      <c r="D163" s="110"/>
      <c r="E163" s="110"/>
      <c r="F163" s="70"/>
    </row>
    <row r="164" spans="1:7" s="107" customFormat="1" x14ac:dyDescent="0.25">
      <c r="A164" s="111"/>
      <c r="B164" s="110"/>
      <c r="C164" s="110"/>
      <c r="D164" s="110"/>
      <c r="E164" s="110"/>
      <c r="F164" s="70"/>
    </row>
    <row r="165" spans="1:7" s="107" customFormat="1" ht="15.75" thickBot="1" x14ac:dyDescent="0.3">
      <c r="A165" s="105" t="s">
        <v>82</v>
      </c>
      <c r="B165" s="110"/>
      <c r="C165" s="110"/>
      <c r="D165" s="110"/>
      <c r="E165" s="110"/>
      <c r="F165" s="70"/>
    </row>
    <row r="166" spans="1:7" s="107" customFormat="1" ht="51.75" thickBot="1" x14ac:dyDescent="0.3">
      <c r="A166" s="64" t="s">
        <v>83</v>
      </c>
      <c r="B166" s="106" t="s">
        <v>78</v>
      </c>
      <c r="C166" s="106" t="s">
        <v>79</v>
      </c>
      <c r="D166" s="110"/>
      <c r="E166" s="110"/>
      <c r="F166" s="70"/>
    </row>
    <row r="167" spans="1:7" s="107" customFormat="1" ht="26.25" thickBot="1" x14ac:dyDescent="0.3">
      <c r="A167" s="65" t="s">
        <v>84</v>
      </c>
      <c r="B167" s="71">
        <v>177</v>
      </c>
      <c r="C167" s="71">
        <v>444</v>
      </c>
      <c r="D167" s="110"/>
      <c r="E167" s="110"/>
      <c r="F167" s="70"/>
    </row>
    <row r="168" spans="1:7" s="107" customFormat="1" ht="26.25" thickBot="1" x14ac:dyDescent="0.3">
      <c r="A168" s="65" t="s">
        <v>85</v>
      </c>
      <c r="B168" s="71">
        <v>59</v>
      </c>
      <c r="C168" s="71">
        <v>148</v>
      </c>
      <c r="D168" s="110"/>
      <c r="E168" s="110"/>
      <c r="F168" s="70"/>
    </row>
    <row r="169" spans="1:7" s="107" customFormat="1" x14ac:dyDescent="0.25">
      <c r="A169" s="111"/>
      <c r="B169" s="110"/>
      <c r="C169" s="110"/>
      <c r="D169" s="110"/>
      <c r="E169" s="110"/>
      <c r="F169" s="70"/>
    </row>
    <row r="170" spans="1:7" s="109" customFormat="1" ht="15.75" x14ac:dyDescent="0.25">
      <c r="A170" s="108"/>
      <c r="B170" s="108"/>
      <c r="C170" s="108"/>
      <c r="D170" s="108"/>
      <c r="E170" s="108"/>
      <c r="F170" s="77"/>
    </row>
    <row r="171" spans="1:7" s="109" customFormat="1" ht="15.75" x14ac:dyDescent="0.25">
      <c r="A171" s="108"/>
      <c r="B171" s="108"/>
      <c r="C171" s="108"/>
      <c r="D171" s="108"/>
      <c r="E171" s="108"/>
      <c r="F171" s="77"/>
    </row>
    <row r="172" spans="1:7" s="109" customFormat="1" ht="15.75" x14ac:dyDescent="0.25">
      <c r="A172" s="130" t="s">
        <v>114</v>
      </c>
      <c r="B172" s="77"/>
      <c r="C172" s="77"/>
      <c r="D172" s="77"/>
      <c r="E172" s="77"/>
      <c r="F172" s="70"/>
      <c r="G172" s="132"/>
    </row>
    <row r="173" spans="1:7" s="109" customFormat="1" ht="15.75" x14ac:dyDescent="0.25">
      <c r="A173" s="77"/>
      <c r="B173" s="77"/>
      <c r="C173" s="77"/>
      <c r="D173" s="77"/>
      <c r="E173" s="77"/>
      <c r="F173" s="70"/>
      <c r="G173" s="132"/>
    </row>
    <row r="174" spans="1:7" s="109" customFormat="1" ht="16.5" thickBot="1" x14ac:dyDescent="0.3">
      <c r="A174" s="130" t="s">
        <v>76</v>
      </c>
      <c r="B174" s="77"/>
      <c r="C174" s="77"/>
      <c r="D174" s="77"/>
      <c r="E174" s="77"/>
      <c r="F174" s="70"/>
      <c r="G174" s="132"/>
    </row>
    <row r="175" spans="1:7" s="109" customFormat="1" ht="15.75" thickBot="1" x14ac:dyDescent="0.3">
      <c r="A175" s="64" t="s">
        <v>77</v>
      </c>
      <c r="B175" s="209" t="s">
        <v>78</v>
      </c>
      <c r="C175" s="210"/>
      <c r="D175" s="209" t="s">
        <v>79</v>
      </c>
      <c r="E175" s="210"/>
      <c r="F175" s="70"/>
      <c r="G175" s="132"/>
    </row>
    <row r="176" spans="1:7" ht="15.75" thickBot="1" x14ac:dyDescent="0.3">
      <c r="A176" s="65"/>
      <c r="B176" s="66" t="s">
        <v>63</v>
      </c>
      <c r="C176" s="66" t="s">
        <v>64</v>
      </c>
      <c r="D176" s="66" t="s">
        <v>63</v>
      </c>
      <c r="E176" s="66" t="s">
        <v>64</v>
      </c>
      <c r="F176" s="70"/>
      <c r="G176" s="132"/>
    </row>
    <row r="177" spans="1:7" ht="15.75" thickBot="1" x14ac:dyDescent="0.3">
      <c r="A177" s="67" t="s">
        <v>54</v>
      </c>
      <c r="B177" s="68">
        <v>400</v>
      </c>
      <c r="C177" s="68">
        <v>275</v>
      </c>
      <c r="D177" s="68">
        <v>1050</v>
      </c>
      <c r="E177" s="68">
        <v>700</v>
      </c>
      <c r="F177" s="70"/>
      <c r="G177" s="132"/>
    </row>
    <row r="178" spans="1:7" ht="15.75" thickBot="1" x14ac:dyDescent="0.3">
      <c r="A178" s="67" t="s">
        <v>55</v>
      </c>
      <c r="B178" s="68">
        <v>650</v>
      </c>
      <c r="C178" s="68">
        <v>475</v>
      </c>
      <c r="D178" s="68">
        <v>1775</v>
      </c>
      <c r="E178" s="68">
        <v>1225</v>
      </c>
      <c r="F178" s="70"/>
      <c r="G178" s="132"/>
    </row>
    <row r="179" spans="1:7" ht="15.75" thickBot="1" x14ac:dyDescent="0.3">
      <c r="A179" s="67" t="s">
        <v>56</v>
      </c>
      <c r="B179" s="68">
        <v>925</v>
      </c>
      <c r="C179" s="68">
        <v>725</v>
      </c>
      <c r="D179" s="68">
        <v>2775</v>
      </c>
      <c r="E179" s="68">
        <v>1900</v>
      </c>
      <c r="F179" s="70"/>
      <c r="G179" s="132"/>
    </row>
    <row r="180" spans="1:7" ht="15.75" thickBot="1" x14ac:dyDescent="0.3">
      <c r="A180" s="67" t="s">
        <v>57</v>
      </c>
      <c r="B180" s="68">
        <v>1050</v>
      </c>
      <c r="C180" s="68">
        <v>925</v>
      </c>
      <c r="D180" s="68">
        <v>3300</v>
      </c>
      <c r="E180" s="68">
        <v>2475</v>
      </c>
      <c r="F180" s="70"/>
      <c r="G180" s="132"/>
    </row>
    <row r="181" spans="1:7" ht="15.75" thickBot="1" x14ac:dyDescent="0.3">
      <c r="A181" s="67" t="s">
        <v>80</v>
      </c>
      <c r="B181" s="68">
        <v>1350</v>
      </c>
      <c r="C181" s="68">
        <v>1075</v>
      </c>
      <c r="D181" s="68">
        <v>4600</v>
      </c>
      <c r="E181" s="68">
        <v>3100</v>
      </c>
      <c r="F181" s="70"/>
      <c r="G181" s="132"/>
    </row>
    <row r="182" spans="1:7" x14ac:dyDescent="0.25">
      <c r="A182" s="88" t="s">
        <v>109</v>
      </c>
      <c r="B182" s="110"/>
      <c r="C182" s="110"/>
      <c r="D182" s="110"/>
      <c r="E182" s="110"/>
      <c r="F182" s="70"/>
      <c r="G182" s="132"/>
    </row>
    <row r="183" spans="1:7" ht="41.25" customHeight="1" x14ac:dyDescent="0.25">
      <c r="A183" s="211" t="s">
        <v>106</v>
      </c>
      <c r="B183" s="212"/>
      <c r="C183" s="212"/>
      <c r="D183" s="212"/>
      <c r="E183" s="212"/>
      <c r="F183" s="212"/>
      <c r="G183" s="212"/>
    </row>
    <row r="184" spans="1:7" x14ac:dyDescent="0.25">
      <c r="A184" s="111"/>
      <c r="B184" s="110"/>
      <c r="C184" s="110"/>
      <c r="D184" s="110"/>
      <c r="E184" s="110"/>
      <c r="F184" s="70"/>
      <c r="G184" s="132"/>
    </row>
    <row r="185" spans="1:7" x14ac:dyDescent="0.25">
      <c r="A185" s="111"/>
      <c r="B185" s="110"/>
      <c r="C185" s="110"/>
      <c r="D185" s="110"/>
      <c r="E185" s="110"/>
      <c r="F185" s="70"/>
      <c r="G185" s="132"/>
    </row>
    <row r="186" spans="1:7" ht="15.75" thickBot="1" x14ac:dyDescent="0.3">
      <c r="A186" s="130" t="s">
        <v>82</v>
      </c>
      <c r="B186" s="110"/>
      <c r="C186" s="110"/>
      <c r="D186" s="110"/>
      <c r="E186" s="110"/>
      <c r="F186" s="70"/>
      <c r="G186" s="132"/>
    </row>
    <row r="187" spans="1:7" ht="51.75" thickBot="1" x14ac:dyDescent="0.3">
      <c r="A187" s="64" t="s">
        <v>83</v>
      </c>
      <c r="B187" s="129" t="s">
        <v>78</v>
      </c>
      <c r="C187" s="129" t="s">
        <v>79</v>
      </c>
      <c r="D187" s="110"/>
      <c r="E187" s="110"/>
      <c r="F187" s="70"/>
      <c r="G187" s="132"/>
    </row>
    <row r="188" spans="1:7" ht="26.25" thickBot="1" x14ac:dyDescent="0.3">
      <c r="A188" s="65" t="s">
        <v>84</v>
      </c>
      <c r="B188" s="71">
        <v>177</v>
      </c>
      <c r="C188" s="71">
        <v>444</v>
      </c>
      <c r="D188" s="110"/>
      <c r="E188" s="110"/>
      <c r="F188" s="70"/>
      <c r="G188" s="132"/>
    </row>
    <row r="189" spans="1:7" ht="26.25" thickBot="1" x14ac:dyDescent="0.3">
      <c r="A189" s="65" t="s">
        <v>85</v>
      </c>
      <c r="B189" s="71">
        <v>59</v>
      </c>
      <c r="C189" s="71">
        <v>148</v>
      </c>
      <c r="D189" s="110"/>
      <c r="E189" s="110"/>
      <c r="F189" s="70"/>
      <c r="G189" s="132"/>
    </row>
    <row r="190" spans="1:7" x14ac:dyDescent="0.25">
      <c r="A190" s="111"/>
      <c r="B190" s="110"/>
      <c r="C190" s="110"/>
      <c r="D190" s="110"/>
      <c r="E190" s="110"/>
      <c r="F190" s="70"/>
      <c r="G190" s="132"/>
    </row>
    <row r="191" spans="1:7" ht="15.75" x14ac:dyDescent="0.25">
      <c r="A191" s="153" t="s">
        <v>120</v>
      </c>
      <c r="B191" s="77"/>
      <c r="C191" s="77"/>
      <c r="D191" s="77"/>
      <c r="E191" s="77"/>
      <c r="F191" s="70"/>
      <c r="G191" s="154"/>
    </row>
    <row r="192" spans="1:7" ht="15.75" x14ac:dyDescent="0.25">
      <c r="A192" s="77"/>
      <c r="B192" s="77"/>
      <c r="C192" s="77"/>
      <c r="D192" s="77"/>
      <c r="E192" s="77"/>
      <c r="F192" s="70"/>
      <c r="G192" s="154"/>
    </row>
    <row r="193" spans="1:7" ht="16.5" thickBot="1" x14ac:dyDescent="0.3">
      <c r="A193" s="153" t="s">
        <v>76</v>
      </c>
      <c r="B193" s="77"/>
      <c r="C193" s="77"/>
      <c r="D193" s="77"/>
      <c r="E193" s="77"/>
      <c r="F193" s="70"/>
      <c r="G193" s="154"/>
    </row>
    <row r="194" spans="1:7" ht="15.75" thickBot="1" x14ac:dyDescent="0.3">
      <c r="A194" s="64" t="s">
        <v>77</v>
      </c>
      <c r="B194" s="209" t="s">
        <v>78</v>
      </c>
      <c r="C194" s="210"/>
      <c r="D194" s="209" t="s">
        <v>79</v>
      </c>
      <c r="E194" s="210"/>
      <c r="F194" s="70"/>
      <c r="G194" s="154"/>
    </row>
    <row r="195" spans="1:7" ht="15.75" thickBot="1" x14ac:dyDescent="0.3">
      <c r="A195" s="65"/>
      <c r="B195" s="66" t="s">
        <v>63</v>
      </c>
      <c r="C195" s="66" t="s">
        <v>64</v>
      </c>
      <c r="D195" s="66" t="s">
        <v>63</v>
      </c>
      <c r="E195" s="66" t="s">
        <v>64</v>
      </c>
      <c r="F195" s="70"/>
      <c r="G195" s="154"/>
    </row>
    <row r="196" spans="1:7" ht="15.75" thickBot="1" x14ac:dyDescent="0.3">
      <c r="A196" s="67" t="s">
        <v>54</v>
      </c>
      <c r="B196" s="68">
        <v>350</v>
      </c>
      <c r="C196" s="68">
        <v>225</v>
      </c>
      <c r="D196" s="68">
        <v>1150</v>
      </c>
      <c r="E196" s="68">
        <v>675</v>
      </c>
      <c r="F196" s="70"/>
      <c r="G196" s="154"/>
    </row>
    <row r="197" spans="1:7" ht="15.75" thickBot="1" x14ac:dyDescent="0.3">
      <c r="A197" s="67" t="s">
        <v>55</v>
      </c>
      <c r="B197" s="68">
        <v>575</v>
      </c>
      <c r="C197" s="68">
        <v>425</v>
      </c>
      <c r="D197" s="68">
        <v>1850</v>
      </c>
      <c r="E197" s="68">
        <v>1300</v>
      </c>
      <c r="F197" s="70"/>
      <c r="G197" s="154"/>
    </row>
    <row r="198" spans="1:7" ht="15.75" thickBot="1" x14ac:dyDescent="0.3">
      <c r="A198" s="67" t="s">
        <v>56</v>
      </c>
      <c r="B198" s="68">
        <v>850</v>
      </c>
      <c r="C198" s="68">
        <v>625</v>
      </c>
      <c r="D198" s="68">
        <v>2650</v>
      </c>
      <c r="E198" s="68">
        <v>1950</v>
      </c>
      <c r="F198" s="70"/>
      <c r="G198" s="154"/>
    </row>
    <row r="199" spans="1:7" ht="15.75" thickBot="1" x14ac:dyDescent="0.3">
      <c r="A199" s="67" t="s">
        <v>57</v>
      </c>
      <c r="B199" s="68">
        <v>1075</v>
      </c>
      <c r="C199" s="68">
        <v>775</v>
      </c>
      <c r="D199" s="68">
        <v>3350</v>
      </c>
      <c r="E199" s="68">
        <v>2525</v>
      </c>
      <c r="F199" s="70"/>
      <c r="G199" s="154"/>
    </row>
    <row r="200" spans="1:7" ht="15.75" thickBot="1" x14ac:dyDescent="0.3">
      <c r="A200" s="67" t="s">
        <v>80</v>
      </c>
      <c r="B200" s="68">
        <v>1225</v>
      </c>
      <c r="C200" s="68">
        <v>925</v>
      </c>
      <c r="D200" s="68">
        <v>4300</v>
      </c>
      <c r="E200" s="68">
        <v>3025</v>
      </c>
      <c r="F200" s="70"/>
      <c r="G200" s="154"/>
    </row>
    <row r="201" spans="1:7" ht="31.5" customHeight="1" x14ac:dyDescent="0.25">
      <c r="A201" s="88" t="s">
        <v>115</v>
      </c>
      <c r="B201" s="110"/>
      <c r="C201" s="110"/>
      <c r="D201" s="110"/>
      <c r="E201" s="110"/>
      <c r="F201" s="70"/>
      <c r="G201" s="154"/>
    </row>
    <row r="202" spans="1:7" ht="44.25" customHeight="1" x14ac:dyDescent="0.25">
      <c r="A202" s="211" t="s">
        <v>116</v>
      </c>
      <c r="B202" s="212"/>
      <c r="C202" s="212"/>
      <c r="D202" s="212"/>
      <c r="E202" s="212"/>
      <c r="F202" s="212"/>
      <c r="G202" s="212"/>
    </row>
    <row r="203" spans="1:7" x14ac:dyDescent="0.25">
      <c r="A203" s="111"/>
      <c r="B203" s="110"/>
      <c r="C203" s="110"/>
      <c r="D203" s="110"/>
      <c r="E203" s="110"/>
      <c r="F203" s="70"/>
      <c r="G203" s="154"/>
    </row>
    <row r="204" spans="1:7" ht="15.75" thickBot="1" x14ac:dyDescent="0.3">
      <c r="A204" s="153" t="s">
        <v>82</v>
      </c>
      <c r="B204" s="110"/>
      <c r="C204" s="110"/>
      <c r="D204" s="110"/>
      <c r="E204" s="110"/>
      <c r="F204" s="70"/>
      <c r="G204" s="154"/>
    </row>
    <row r="205" spans="1:7" ht="51.75" thickBot="1" x14ac:dyDescent="0.3">
      <c r="A205" s="64" t="s">
        <v>83</v>
      </c>
      <c r="B205" s="152" t="s">
        <v>78</v>
      </c>
      <c r="C205" s="152" t="s">
        <v>79</v>
      </c>
      <c r="D205" s="110"/>
      <c r="E205" s="110"/>
      <c r="F205" s="70"/>
      <c r="G205" s="154"/>
    </row>
    <row r="206" spans="1:7" ht="26.25" thickBot="1" x14ac:dyDescent="0.3">
      <c r="A206" s="65" t="s">
        <v>84</v>
      </c>
      <c r="B206" s="71">
        <v>157</v>
      </c>
      <c r="C206" s="71">
        <v>449</v>
      </c>
      <c r="D206" s="110"/>
      <c r="E206" s="110"/>
      <c r="F206" s="70"/>
      <c r="G206" s="154"/>
    </row>
    <row r="207" spans="1:7" ht="26.25" thickBot="1" x14ac:dyDescent="0.3">
      <c r="A207" s="65" t="s">
        <v>85</v>
      </c>
      <c r="B207" s="71">
        <v>52</v>
      </c>
      <c r="C207" s="71">
        <v>150</v>
      </c>
      <c r="D207" s="110"/>
      <c r="E207" s="110"/>
      <c r="F207" s="70"/>
      <c r="G207" s="154"/>
    </row>
    <row r="209" spans="1:7" ht="15.75" x14ac:dyDescent="0.25">
      <c r="A209" s="181" t="s">
        <v>121</v>
      </c>
      <c r="B209" s="77"/>
      <c r="C209" s="77"/>
      <c r="D209" s="77"/>
      <c r="E209" s="77"/>
      <c r="F209" s="70"/>
      <c r="G209" s="182"/>
    </row>
    <row r="210" spans="1:7" ht="15.75" x14ac:dyDescent="0.25">
      <c r="A210" s="77"/>
      <c r="B210" s="77"/>
      <c r="C210" s="77"/>
      <c r="D210" s="77"/>
      <c r="E210" s="77"/>
      <c r="F210" s="70"/>
      <c r="G210" s="182"/>
    </row>
    <row r="211" spans="1:7" ht="16.5" thickBot="1" x14ac:dyDescent="0.3">
      <c r="A211" s="181" t="s">
        <v>76</v>
      </c>
      <c r="B211" s="77"/>
      <c r="C211" s="77"/>
      <c r="D211" s="77"/>
      <c r="E211" s="77"/>
      <c r="F211" s="70"/>
      <c r="G211" s="182"/>
    </row>
    <row r="212" spans="1:7" ht="15.75" thickBot="1" x14ac:dyDescent="0.3">
      <c r="A212" s="64" t="s">
        <v>77</v>
      </c>
      <c r="B212" s="209" t="s">
        <v>78</v>
      </c>
      <c r="C212" s="210"/>
      <c r="D212" s="209" t="s">
        <v>79</v>
      </c>
      <c r="E212" s="210"/>
      <c r="F212" s="70"/>
      <c r="G212" s="182"/>
    </row>
    <row r="213" spans="1:7" ht="15.75" thickBot="1" x14ac:dyDescent="0.3">
      <c r="A213" s="65"/>
      <c r="B213" s="66" t="s">
        <v>63</v>
      </c>
      <c r="C213" s="66" t="s">
        <v>64</v>
      </c>
      <c r="D213" s="66" t="s">
        <v>63</v>
      </c>
      <c r="E213" s="66" t="s">
        <v>64</v>
      </c>
      <c r="F213" s="70"/>
      <c r="G213" s="182"/>
    </row>
    <row r="214" spans="1:7" ht="15.75" thickBot="1" x14ac:dyDescent="0.3">
      <c r="A214" s="67" t="s">
        <v>54</v>
      </c>
      <c r="B214" s="68">
        <v>350</v>
      </c>
      <c r="C214" s="68">
        <v>200</v>
      </c>
      <c r="D214" s="68">
        <v>1025</v>
      </c>
      <c r="E214" s="68">
        <v>550</v>
      </c>
      <c r="F214" s="70"/>
      <c r="G214" s="182"/>
    </row>
    <row r="215" spans="1:7" ht="15.75" thickBot="1" x14ac:dyDescent="0.3">
      <c r="A215" s="67" t="s">
        <v>55</v>
      </c>
      <c r="B215" s="68">
        <v>550</v>
      </c>
      <c r="C215" s="68">
        <v>400</v>
      </c>
      <c r="D215" s="68">
        <v>1675</v>
      </c>
      <c r="E215" s="68">
        <v>1150</v>
      </c>
      <c r="F215" s="70"/>
      <c r="G215" s="182"/>
    </row>
    <row r="216" spans="1:7" ht="15.75" thickBot="1" x14ac:dyDescent="0.3">
      <c r="A216" s="67" t="s">
        <v>56</v>
      </c>
      <c r="B216" s="68">
        <v>825</v>
      </c>
      <c r="C216" s="68">
        <v>625</v>
      </c>
      <c r="D216" s="68">
        <v>2500</v>
      </c>
      <c r="E216" s="68">
        <v>1800</v>
      </c>
      <c r="F216" s="70"/>
      <c r="G216" s="182"/>
    </row>
    <row r="217" spans="1:7" ht="15.75" thickBot="1" x14ac:dyDescent="0.3">
      <c r="A217" s="67" t="s">
        <v>57</v>
      </c>
      <c r="B217" s="68">
        <v>1025</v>
      </c>
      <c r="C217" s="68">
        <v>700</v>
      </c>
      <c r="D217" s="68">
        <v>3150</v>
      </c>
      <c r="E217" s="68">
        <v>2250</v>
      </c>
      <c r="F217" s="70"/>
      <c r="G217" s="182"/>
    </row>
    <row r="218" spans="1:7" ht="15.75" thickBot="1" x14ac:dyDescent="0.3">
      <c r="A218" s="67" t="s">
        <v>80</v>
      </c>
      <c r="B218" s="68">
        <v>1250</v>
      </c>
      <c r="C218" s="68">
        <v>825</v>
      </c>
      <c r="D218" s="68">
        <v>3750</v>
      </c>
      <c r="E218" s="68">
        <v>2550</v>
      </c>
      <c r="F218" s="70"/>
      <c r="G218" s="182"/>
    </row>
    <row r="219" spans="1:7" x14ac:dyDescent="0.25">
      <c r="A219" s="88" t="s">
        <v>122</v>
      </c>
      <c r="B219" s="110"/>
      <c r="C219" s="110"/>
      <c r="D219" s="110"/>
      <c r="E219" s="110"/>
      <c r="F219" s="70"/>
      <c r="G219" s="182"/>
    </row>
    <row r="220" spans="1:7" ht="27" customHeight="1" x14ac:dyDescent="0.25">
      <c r="A220" s="211" t="s">
        <v>123</v>
      </c>
      <c r="B220" s="212"/>
      <c r="C220" s="212"/>
      <c r="D220" s="212"/>
      <c r="E220" s="212"/>
      <c r="F220" s="212"/>
      <c r="G220" s="212"/>
    </row>
    <row r="221" spans="1:7" x14ac:dyDescent="0.25">
      <c r="A221" s="111"/>
      <c r="B221" s="110"/>
      <c r="C221" s="110"/>
      <c r="D221" s="110"/>
      <c r="E221" s="110"/>
      <c r="F221" s="70"/>
      <c r="G221" s="182"/>
    </row>
    <row r="222" spans="1:7" ht="15.75" thickBot="1" x14ac:dyDescent="0.3">
      <c r="A222" s="181" t="s">
        <v>82</v>
      </c>
      <c r="B222" s="110"/>
      <c r="C222" s="110"/>
      <c r="D222" s="110"/>
      <c r="E222" s="110"/>
      <c r="F222" s="70"/>
      <c r="G222" s="182"/>
    </row>
    <row r="223" spans="1:7" ht="51.75" thickBot="1" x14ac:dyDescent="0.3">
      <c r="A223" s="64" t="s">
        <v>83</v>
      </c>
      <c r="B223" s="180" t="s">
        <v>78</v>
      </c>
      <c r="C223" s="180" t="s">
        <v>79</v>
      </c>
      <c r="D223" s="110"/>
      <c r="E223" s="110"/>
      <c r="F223" s="70"/>
      <c r="G223" s="182"/>
    </row>
    <row r="224" spans="1:7" ht="26.25" thickBot="1" x14ac:dyDescent="0.3">
      <c r="A224" s="65" t="s">
        <v>84</v>
      </c>
      <c r="B224" s="71">
        <v>157</v>
      </c>
      <c r="C224" s="71">
        <v>150</v>
      </c>
      <c r="D224" s="110"/>
      <c r="F224" s="70"/>
      <c r="G224" s="182"/>
    </row>
    <row r="225" spans="1:7" ht="26.25" thickBot="1" x14ac:dyDescent="0.3">
      <c r="A225" s="65" t="s">
        <v>85</v>
      </c>
      <c r="B225" s="71">
        <v>52</v>
      </c>
      <c r="C225" s="71">
        <v>449</v>
      </c>
      <c r="D225" s="110"/>
      <c r="E225" s="110"/>
      <c r="F225" s="70"/>
      <c r="G225" s="182"/>
    </row>
    <row r="226" spans="1:7" x14ac:dyDescent="0.25">
      <c r="A226" s="182"/>
      <c r="B226" s="182"/>
      <c r="C226" s="182"/>
      <c r="D226" s="182"/>
      <c r="E226" s="182"/>
      <c r="F226" s="182"/>
      <c r="G226" s="182"/>
    </row>
    <row r="227" spans="1:7" ht="15.75" x14ac:dyDescent="0.25">
      <c r="A227" s="198" t="s">
        <v>126</v>
      </c>
      <c r="B227" s="77"/>
      <c r="C227" s="77"/>
      <c r="D227" s="77"/>
      <c r="E227" s="77"/>
      <c r="F227" s="70"/>
      <c r="G227" s="197"/>
    </row>
    <row r="228" spans="1:7" ht="15.75" x14ac:dyDescent="0.25">
      <c r="A228" s="77"/>
      <c r="B228" s="77"/>
      <c r="C228" s="77"/>
      <c r="D228" s="77"/>
      <c r="E228" s="77"/>
      <c r="F228" s="70"/>
      <c r="G228" s="197"/>
    </row>
    <row r="229" spans="1:7" ht="16.5" thickBot="1" x14ac:dyDescent="0.3">
      <c r="A229" s="198" t="s">
        <v>76</v>
      </c>
      <c r="B229" s="77"/>
      <c r="C229" s="77"/>
      <c r="D229" s="77"/>
      <c r="E229" s="77"/>
      <c r="F229" s="70"/>
      <c r="G229" s="197"/>
    </row>
    <row r="230" spans="1:7" ht="15.75" thickBot="1" x14ac:dyDescent="0.3">
      <c r="A230" s="64" t="s">
        <v>77</v>
      </c>
      <c r="B230" s="209" t="s">
        <v>78</v>
      </c>
      <c r="C230" s="210"/>
      <c r="D230" s="209" t="s">
        <v>79</v>
      </c>
      <c r="E230" s="210"/>
      <c r="F230" s="70"/>
      <c r="G230" s="197"/>
    </row>
    <row r="231" spans="1:7" ht="15.75" thickBot="1" x14ac:dyDescent="0.3">
      <c r="A231" s="65"/>
      <c r="B231" s="66" t="s">
        <v>63</v>
      </c>
      <c r="C231" s="66" t="s">
        <v>64</v>
      </c>
      <c r="D231" s="66" t="s">
        <v>63</v>
      </c>
      <c r="E231" s="66" t="s">
        <v>64</v>
      </c>
      <c r="F231" s="70"/>
      <c r="G231" s="197"/>
    </row>
    <row r="232" spans="1:7" ht="15.75" thickBot="1" x14ac:dyDescent="0.3">
      <c r="A232" s="67" t="s">
        <v>54</v>
      </c>
      <c r="B232" s="68">
        <v>325</v>
      </c>
      <c r="C232" s="68">
        <v>150</v>
      </c>
      <c r="D232" s="68">
        <v>950</v>
      </c>
      <c r="E232" s="68">
        <v>500</v>
      </c>
      <c r="F232" s="70"/>
      <c r="G232" s="197"/>
    </row>
    <row r="233" spans="1:7" ht="15.75" thickBot="1" x14ac:dyDescent="0.3">
      <c r="A233" s="67" t="s">
        <v>55</v>
      </c>
      <c r="B233" s="68">
        <v>500</v>
      </c>
      <c r="C233" s="68">
        <v>350</v>
      </c>
      <c r="D233" s="68">
        <v>1575</v>
      </c>
      <c r="E233" s="68">
        <v>1075</v>
      </c>
      <c r="F233" s="70"/>
      <c r="G233" s="197"/>
    </row>
    <row r="234" spans="1:7" ht="15.75" thickBot="1" x14ac:dyDescent="0.3">
      <c r="A234" s="67" t="s">
        <v>56</v>
      </c>
      <c r="B234" s="68">
        <v>775</v>
      </c>
      <c r="C234" s="68">
        <v>575</v>
      </c>
      <c r="D234" s="68">
        <v>2375</v>
      </c>
      <c r="E234" s="68">
        <v>1700</v>
      </c>
      <c r="F234" s="70"/>
      <c r="G234" s="197"/>
    </row>
    <row r="235" spans="1:7" ht="15.75" thickBot="1" x14ac:dyDescent="0.3">
      <c r="A235" s="67" t="s">
        <v>57</v>
      </c>
      <c r="B235" s="68">
        <v>950</v>
      </c>
      <c r="C235" s="68">
        <v>650</v>
      </c>
      <c r="D235" s="68">
        <v>2975</v>
      </c>
      <c r="E235" s="68">
        <v>2125</v>
      </c>
      <c r="F235" s="70"/>
      <c r="G235" s="197"/>
    </row>
    <row r="236" spans="1:7" ht="15.75" thickBot="1" x14ac:dyDescent="0.3">
      <c r="A236" s="67" t="s">
        <v>80</v>
      </c>
      <c r="B236" s="68">
        <v>1150</v>
      </c>
      <c r="C236" s="68">
        <v>775</v>
      </c>
      <c r="D236" s="68">
        <v>3550</v>
      </c>
      <c r="E236" s="68">
        <v>2425</v>
      </c>
      <c r="F236" s="70"/>
      <c r="G236" s="197"/>
    </row>
    <row r="237" spans="1:7" x14ac:dyDescent="0.25">
      <c r="A237" s="88" t="s">
        <v>127</v>
      </c>
      <c r="B237" s="110"/>
      <c r="C237" s="110"/>
      <c r="D237" s="110"/>
      <c r="E237" s="110"/>
      <c r="F237" s="70"/>
      <c r="G237" s="197"/>
    </row>
    <row r="238" spans="1:7" ht="32.25" customHeight="1" x14ac:dyDescent="0.25">
      <c r="A238" s="211" t="s">
        <v>123</v>
      </c>
      <c r="B238" s="212"/>
      <c r="C238" s="212"/>
      <c r="D238" s="212"/>
      <c r="E238" s="212"/>
      <c r="F238" s="212"/>
      <c r="G238" s="212"/>
    </row>
    <row r="239" spans="1:7" s="201" customFormat="1" ht="32.25" customHeight="1" x14ac:dyDescent="0.25">
      <c r="A239" s="211" t="s">
        <v>128</v>
      </c>
      <c r="B239" s="212"/>
      <c r="C239" s="212"/>
      <c r="D239" s="212"/>
      <c r="E239" s="212"/>
      <c r="F239" s="212"/>
      <c r="G239" s="200"/>
    </row>
    <row r="240" spans="1:7" x14ac:dyDescent="0.25">
      <c r="A240" s="111"/>
      <c r="B240" s="110"/>
      <c r="C240" s="110"/>
      <c r="D240" s="110"/>
      <c r="E240" s="110"/>
      <c r="F240" s="70"/>
      <c r="G240" s="197"/>
    </row>
    <row r="241" spans="1:7" ht="15.75" thickBot="1" x14ac:dyDescent="0.3">
      <c r="A241" s="198" t="s">
        <v>82</v>
      </c>
      <c r="B241" s="110"/>
      <c r="C241" s="110"/>
      <c r="D241" s="110"/>
      <c r="E241" s="110"/>
      <c r="F241" s="70"/>
      <c r="G241" s="197"/>
    </row>
    <row r="242" spans="1:7" ht="51.75" thickBot="1" x14ac:dyDescent="0.3">
      <c r="A242" s="64" t="s">
        <v>83</v>
      </c>
      <c r="B242" s="199" t="s">
        <v>78</v>
      </c>
      <c r="C242" s="199" t="s">
        <v>79</v>
      </c>
      <c r="D242" s="110"/>
      <c r="E242" s="110"/>
      <c r="F242" s="70"/>
      <c r="G242" s="197"/>
    </row>
    <row r="243" spans="1:7" ht="26.25" thickBot="1" x14ac:dyDescent="0.3">
      <c r="A243" s="65" t="s">
        <v>84</v>
      </c>
      <c r="B243" s="71">
        <v>41</v>
      </c>
      <c r="C243" s="71">
        <v>135</v>
      </c>
      <c r="D243" s="110"/>
      <c r="E243" s="197"/>
      <c r="F243" s="70"/>
      <c r="G243" s="197"/>
    </row>
    <row r="244" spans="1:7" ht="26.25" thickBot="1" x14ac:dyDescent="0.3">
      <c r="A244" s="65" t="s">
        <v>85</v>
      </c>
      <c r="B244" s="71">
        <v>122</v>
      </c>
      <c r="C244" s="71">
        <v>406</v>
      </c>
      <c r="D244" s="110"/>
      <c r="E244" s="110"/>
      <c r="F244" s="70"/>
      <c r="G244" s="197"/>
    </row>
    <row r="245" spans="1:7" x14ac:dyDescent="0.25">
      <c r="A245" s="197"/>
      <c r="B245" s="197"/>
      <c r="C245" s="197"/>
      <c r="D245" s="197"/>
      <c r="E245" s="197"/>
      <c r="F245" s="197"/>
      <c r="G245" s="197"/>
    </row>
  </sheetData>
  <mergeCells count="248">
    <mergeCell ref="A239:F239"/>
    <mergeCell ref="B212:C212"/>
    <mergeCell ref="D212:E212"/>
    <mergeCell ref="A220:G220"/>
    <mergeCell ref="B194:C194"/>
    <mergeCell ref="D194:E194"/>
    <mergeCell ref="A202:G202"/>
    <mergeCell ref="B175:C175"/>
    <mergeCell ref="D175:E175"/>
    <mergeCell ref="A183:G183"/>
    <mergeCell ref="B154:C154"/>
    <mergeCell ref="D154:E154"/>
    <mergeCell ref="A162:G162"/>
    <mergeCell ref="A116:B118"/>
    <mergeCell ref="A16:B20"/>
    <mergeCell ref="B120:E120"/>
    <mergeCell ref="B121:C121"/>
    <mergeCell ref="D121:E121"/>
    <mergeCell ref="B134:C134"/>
    <mergeCell ref="D134:E134"/>
    <mergeCell ref="A105:B105"/>
    <mergeCell ref="A98:B98"/>
    <mergeCell ref="C98:D98"/>
    <mergeCell ref="E98:F98"/>
    <mergeCell ref="A107:E107"/>
    <mergeCell ref="B108:C108"/>
    <mergeCell ref="D108:E108"/>
    <mergeCell ref="C116:C118"/>
    <mergeCell ref="D116:D118"/>
    <mergeCell ref="E116:E118"/>
    <mergeCell ref="F117:F119"/>
    <mergeCell ref="A99:L99"/>
    <mergeCell ref="A100:J100"/>
    <mergeCell ref="K100:L100"/>
    <mergeCell ref="A103:E104"/>
    <mergeCell ref="G98:H98"/>
    <mergeCell ref="I98:J98"/>
    <mergeCell ref="K98:L98"/>
    <mergeCell ref="A97:B97"/>
    <mergeCell ref="C97:D97"/>
    <mergeCell ref="E97:F97"/>
    <mergeCell ref="G97:H97"/>
    <mergeCell ref="I97:J97"/>
    <mergeCell ref="K97:L97"/>
    <mergeCell ref="A96:B96"/>
    <mergeCell ref="C96:D96"/>
    <mergeCell ref="E96:F96"/>
    <mergeCell ref="G96:H96"/>
    <mergeCell ref="I96:J96"/>
    <mergeCell ref="K96:L96"/>
    <mergeCell ref="A94:B94"/>
    <mergeCell ref="C94:J94"/>
    <mergeCell ref="K94:L94"/>
    <mergeCell ref="A95:B95"/>
    <mergeCell ref="C95:F95"/>
    <mergeCell ref="G95:J95"/>
    <mergeCell ref="K95:L95"/>
    <mergeCell ref="I90:J92"/>
    <mergeCell ref="K90:L92"/>
    <mergeCell ref="A93:B93"/>
    <mergeCell ref="C93:D93"/>
    <mergeCell ref="E93:F93"/>
    <mergeCell ref="G93:H93"/>
    <mergeCell ref="I93:J93"/>
    <mergeCell ref="K93:L93"/>
    <mergeCell ref="A90:B90"/>
    <mergeCell ref="A91:B91"/>
    <mergeCell ref="A92:B92"/>
    <mergeCell ref="C90:D92"/>
    <mergeCell ref="E90:F92"/>
    <mergeCell ref="G90:H92"/>
    <mergeCell ref="A89:B89"/>
    <mergeCell ref="C89:D89"/>
    <mergeCell ref="E89:F89"/>
    <mergeCell ref="G89:H89"/>
    <mergeCell ref="I89:J89"/>
    <mergeCell ref="K89:L89"/>
    <mergeCell ref="A88:B88"/>
    <mergeCell ref="C88:D88"/>
    <mergeCell ref="E88:F88"/>
    <mergeCell ref="G88:H88"/>
    <mergeCell ref="I88:J88"/>
    <mergeCell ref="K88:L88"/>
    <mergeCell ref="A87:B87"/>
    <mergeCell ref="C87:D87"/>
    <mergeCell ref="E87:F87"/>
    <mergeCell ref="G87:H87"/>
    <mergeCell ref="I87:J87"/>
    <mergeCell ref="K87:L87"/>
    <mergeCell ref="A86:B86"/>
    <mergeCell ref="C86:D86"/>
    <mergeCell ref="E86:F86"/>
    <mergeCell ref="G86:H86"/>
    <mergeCell ref="I86:J86"/>
    <mergeCell ref="K86:L86"/>
    <mergeCell ref="A85:B85"/>
    <mergeCell ref="C85:D85"/>
    <mergeCell ref="E85:F85"/>
    <mergeCell ref="G85:H85"/>
    <mergeCell ref="I85:J85"/>
    <mergeCell ref="K85:L85"/>
    <mergeCell ref="A84:B84"/>
    <mergeCell ref="C84:D84"/>
    <mergeCell ref="E84:F84"/>
    <mergeCell ref="G84:H84"/>
    <mergeCell ref="I84:J84"/>
    <mergeCell ref="K84:L84"/>
    <mergeCell ref="A83:B83"/>
    <mergeCell ref="C83:D83"/>
    <mergeCell ref="E83:F83"/>
    <mergeCell ref="G83:H83"/>
    <mergeCell ref="I83:J83"/>
    <mergeCell ref="K83:L83"/>
    <mergeCell ref="A82:B82"/>
    <mergeCell ref="C82:D82"/>
    <mergeCell ref="E82:F82"/>
    <mergeCell ref="G82:H82"/>
    <mergeCell ref="I82:J82"/>
    <mergeCell ref="K82:L82"/>
    <mergeCell ref="A78:D78"/>
    <mergeCell ref="A72:K72"/>
    <mergeCell ref="A73:I73"/>
    <mergeCell ref="J73:K73"/>
    <mergeCell ref="A74:D74"/>
    <mergeCell ref="A75:E76"/>
    <mergeCell ref="A80:J80"/>
    <mergeCell ref="K80:L80"/>
    <mergeCell ref="A81:B81"/>
    <mergeCell ref="C81:F81"/>
    <mergeCell ref="G81:J81"/>
    <mergeCell ref="K81:L81"/>
    <mergeCell ref="A79:B79"/>
    <mergeCell ref="C79:D79"/>
    <mergeCell ref="E79:F79"/>
    <mergeCell ref="G79:H79"/>
    <mergeCell ref="I79:J79"/>
    <mergeCell ref="K79:L79"/>
    <mergeCell ref="B70:C70"/>
    <mergeCell ref="D70:E70"/>
    <mergeCell ref="F70:G70"/>
    <mergeCell ref="H70:I70"/>
    <mergeCell ref="J70:K70"/>
    <mergeCell ref="B71:C71"/>
    <mergeCell ref="D71:E71"/>
    <mergeCell ref="F71:G71"/>
    <mergeCell ref="H71:I71"/>
    <mergeCell ref="J71:K71"/>
    <mergeCell ref="D65:E65"/>
    <mergeCell ref="F65:G65"/>
    <mergeCell ref="H65:I65"/>
    <mergeCell ref="J65:K65"/>
    <mergeCell ref="B68:E68"/>
    <mergeCell ref="F68:I68"/>
    <mergeCell ref="J68:K68"/>
    <mergeCell ref="B69:C69"/>
    <mergeCell ref="D69:E69"/>
    <mergeCell ref="F69:G69"/>
    <mergeCell ref="H69:I69"/>
    <mergeCell ref="J69:K69"/>
    <mergeCell ref="B66:C66"/>
    <mergeCell ref="D66:E66"/>
    <mergeCell ref="F66:G66"/>
    <mergeCell ref="H66:I66"/>
    <mergeCell ref="J66:K66"/>
    <mergeCell ref="B67:I67"/>
    <mergeCell ref="J67:K67"/>
    <mergeCell ref="A65:C65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J55:K55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58:C58"/>
    <mergeCell ref="D58:E58"/>
    <mergeCell ref="F58:G58"/>
    <mergeCell ref="H53:I53"/>
    <mergeCell ref="J53:K53"/>
    <mergeCell ref="B32:C32"/>
    <mergeCell ref="D32:E32"/>
    <mergeCell ref="B43:E43"/>
    <mergeCell ref="B44:C44"/>
    <mergeCell ref="D44:E44"/>
    <mergeCell ref="A48:F48"/>
    <mergeCell ref="A51:E52"/>
    <mergeCell ref="J56:K56"/>
    <mergeCell ref="B57:C57"/>
    <mergeCell ref="D57:E57"/>
    <mergeCell ref="F57:G57"/>
    <mergeCell ref="H57:I57"/>
    <mergeCell ref="J57:K57"/>
    <mergeCell ref="B54:C54"/>
    <mergeCell ref="D54:E54"/>
    <mergeCell ref="F54:G54"/>
    <mergeCell ref="H54:I54"/>
    <mergeCell ref="J54:K54"/>
    <mergeCell ref="A55:I55"/>
    <mergeCell ref="B230:C230"/>
    <mergeCell ref="D230:E230"/>
    <mergeCell ref="A238:G238"/>
    <mergeCell ref="A127:F128"/>
    <mergeCell ref="A142:G142"/>
    <mergeCell ref="A29:B29"/>
    <mergeCell ref="F26:F29"/>
    <mergeCell ref="A31:E31"/>
    <mergeCell ref="E2:E3"/>
    <mergeCell ref="C16:C20"/>
    <mergeCell ref="D16:D20"/>
    <mergeCell ref="E16:E20"/>
    <mergeCell ref="A26:B26"/>
    <mergeCell ref="A2:B2"/>
    <mergeCell ref="A3:B3"/>
    <mergeCell ref="C2:C3"/>
    <mergeCell ref="D2:D3"/>
    <mergeCell ref="A27:E28"/>
    <mergeCell ref="A49:E49"/>
    <mergeCell ref="A53:C53"/>
    <mergeCell ref="D53:E53"/>
    <mergeCell ref="F53:G53"/>
    <mergeCell ref="B56:E56"/>
    <mergeCell ref="F56:I56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Insured Persons &amp; LCR Stats</vt:lpstr>
      <vt:lpstr>Market Share</vt:lpstr>
      <vt:lpstr>Premiums and claims</vt:lpstr>
      <vt:lpstr>Credits and Stamp Duty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Rattigan</dc:creator>
  <cp:lastModifiedBy>Joanne George</cp:lastModifiedBy>
  <cp:lastPrinted>2019-04-23T16:27:17Z</cp:lastPrinted>
  <dcterms:created xsi:type="dcterms:W3CDTF">2017-06-09T10:44:45Z</dcterms:created>
  <dcterms:modified xsi:type="dcterms:W3CDTF">2022-04-01T14:34:37Z</dcterms:modified>
</cp:coreProperties>
</file>